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FinOtdelATMR\Documents\Сессия и решения\Сессия и решения 2023 г\Ноябрь\"/>
    </mc:Choice>
  </mc:AlternateContent>
  <xr:revisionPtr revIDLastSave="0" documentId="13_ncr:1_{FE1DCEB8-E010-4D92-9E13-40AA109B1B8E}" xr6:coauthVersionLast="47" xr6:coauthVersionMax="47" xr10:uidLastSave="{00000000-0000-0000-0000-000000000000}"/>
  <bookViews>
    <workbookView xWindow="-120" yWindow="-120" windowWidth="25440" windowHeight="15390" tabRatio="754" xr2:uid="{00000000-000D-0000-FFFF-FFFF00000000}"/>
  </bookViews>
  <sheets>
    <sheet name="Приложение 1" sheetId="66" r:id="rId1"/>
    <sheet name="Приложение 2" sheetId="64" r:id="rId2"/>
    <sheet name="Приложение 3" sheetId="54" r:id="rId3"/>
    <sheet name="Приложение 4" sheetId="28" r:id="rId4"/>
    <sheet name="Приложение 5" sheetId="61" r:id="rId5"/>
  </sheets>
  <definedNames>
    <definedName name="_xlnm.Print_Area" localSheetId="4">'Приложение 5'!$A$1:$M$230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2" i="61" l="1"/>
  <c r="M132" i="61"/>
  <c r="K132" i="61"/>
  <c r="F216" i="54"/>
  <c r="G216" i="54"/>
  <c r="E216" i="54"/>
  <c r="F211" i="54"/>
  <c r="G211" i="54"/>
  <c r="E211" i="54"/>
  <c r="F207" i="54"/>
  <c r="G207" i="54"/>
  <c r="E207" i="54"/>
  <c r="F195" i="54"/>
  <c r="G195" i="54"/>
  <c r="E195" i="54"/>
  <c r="F155" i="54"/>
  <c r="G155" i="54"/>
  <c r="E155" i="54"/>
  <c r="F150" i="54"/>
  <c r="G150" i="54"/>
  <c r="E150" i="54"/>
  <c r="F119" i="54"/>
  <c r="G119" i="54"/>
  <c r="E119" i="54"/>
  <c r="F32" i="54"/>
  <c r="G32" i="54"/>
  <c r="E32" i="54"/>
  <c r="M56" i="61"/>
  <c r="F232" i="54"/>
  <c r="E232" i="54"/>
  <c r="G234" i="54"/>
  <c r="L19" i="61"/>
  <c r="K19" i="61"/>
  <c r="M63" i="61"/>
  <c r="F199" i="54"/>
  <c r="E199" i="54"/>
  <c r="G203" i="54"/>
  <c r="M171" i="61" l="1"/>
  <c r="M172" i="61"/>
  <c r="F65" i="54"/>
  <c r="E65" i="54"/>
  <c r="G79" i="54"/>
  <c r="G80" i="54"/>
  <c r="D72" i="66" l="1"/>
  <c r="C72" i="66"/>
  <c r="C69" i="66" s="1"/>
  <c r="C68" i="66" s="1"/>
  <c r="D69" i="66"/>
  <c r="E24" i="66"/>
  <c r="E25" i="66"/>
  <c r="E26" i="66"/>
  <c r="E23" i="66"/>
  <c r="D19" i="66"/>
  <c r="D18" i="66" s="1"/>
  <c r="C19" i="66"/>
  <c r="E164" i="66"/>
  <c r="E163" i="66"/>
  <c r="E162" i="66" s="1"/>
  <c r="E161" i="66" s="1"/>
  <c r="D162" i="66"/>
  <c r="D161" i="66" s="1"/>
  <c r="C162" i="66"/>
  <c r="C161" i="66"/>
  <c r="E160" i="66"/>
  <c r="E159" i="66" s="1"/>
  <c r="D159" i="66"/>
  <c r="C159" i="66"/>
  <c r="E158" i="66"/>
  <c r="E157" i="66" s="1"/>
  <c r="D157" i="66"/>
  <c r="C157" i="66"/>
  <c r="E156" i="66"/>
  <c r="E155" i="66" s="1"/>
  <c r="D155" i="66"/>
  <c r="C155" i="66"/>
  <c r="C150" i="66" s="1"/>
  <c r="E154" i="66"/>
  <c r="E153" i="66" s="1"/>
  <c r="D153" i="66"/>
  <c r="C153" i="66"/>
  <c r="E152" i="66"/>
  <c r="E151" i="66" s="1"/>
  <c r="D151" i="66"/>
  <c r="C151" i="66"/>
  <c r="E149" i="66"/>
  <c r="E148" i="66" s="1"/>
  <c r="D148" i="66"/>
  <c r="C148" i="66"/>
  <c r="E147" i="66"/>
  <c r="E146" i="66" s="1"/>
  <c r="D146" i="66"/>
  <c r="C146" i="66"/>
  <c r="E145" i="66"/>
  <c r="E144" i="66" s="1"/>
  <c r="D144" i="66"/>
  <c r="C144" i="66"/>
  <c r="E143" i="66"/>
  <c r="E142" i="66" s="1"/>
  <c r="D142" i="66"/>
  <c r="C142" i="66"/>
  <c r="E140" i="66"/>
  <c r="E139" i="66" s="1"/>
  <c r="D139" i="66"/>
  <c r="C139" i="66"/>
  <c r="E138" i="66"/>
  <c r="E137" i="66" s="1"/>
  <c r="D137" i="66"/>
  <c r="C137" i="66"/>
  <c r="E136" i="66"/>
  <c r="E135" i="66" s="1"/>
  <c r="D135" i="66"/>
  <c r="C135" i="66"/>
  <c r="E134" i="66"/>
  <c r="E133" i="66" s="1"/>
  <c r="D133" i="66"/>
  <c r="C133" i="66"/>
  <c r="E132" i="66"/>
  <c r="E131" i="66" s="1"/>
  <c r="D131" i="66"/>
  <c r="C131" i="66"/>
  <c r="E129" i="66"/>
  <c r="E128" i="66" s="1"/>
  <c r="D128" i="66"/>
  <c r="D126" i="66" s="1"/>
  <c r="D125" i="66" s="1"/>
  <c r="C128" i="66"/>
  <c r="C126" i="66" s="1"/>
  <c r="C125" i="66" s="1"/>
  <c r="E127" i="66"/>
  <c r="E122" i="66"/>
  <c r="E121" i="66" s="1"/>
  <c r="E120" i="66" s="1"/>
  <c r="D121" i="66"/>
  <c r="D120" i="66" s="1"/>
  <c r="C121" i="66"/>
  <c r="C120" i="66" s="1"/>
  <c r="E119" i="66"/>
  <c r="E118" i="66"/>
  <c r="D117" i="66"/>
  <c r="C117" i="66"/>
  <c r="E116" i="66"/>
  <c r="E115" i="66" s="1"/>
  <c r="D115" i="66"/>
  <c r="C115" i="66"/>
  <c r="E114" i="66"/>
  <c r="E113" i="66" s="1"/>
  <c r="D113" i="66"/>
  <c r="C113" i="66"/>
  <c r="E112" i="66"/>
  <c r="E111" i="66" s="1"/>
  <c r="D111" i="66"/>
  <c r="C111" i="66"/>
  <c r="E110" i="66"/>
  <c r="E109" i="66" s="1"/>
  <c r="D109" i="66"/>
  <c r="C109" i="66"/>
  <c r="E108" i="66"/>
  <c r="E107" i="66" s="1"/>
  <c r="D107" i="66"/>
  <c r="C107" i="66"/>
  <c r="E106" i="66"/>
  <c r="E105" i="66" s="1"/>
  <c r="D105" i="66"/>
  <c r="C105" i="66"/>
  <c r="E104" i="66"/>
  <c r="E103" i="66" s="1"/>
  <c r="D103" i="66"/>
  <c r="C103" i="66"/>
  <c r="E102" i="66"/>
  <c r="E101" i="66"/>
  <c r="D100" i="66"/>
  <c r="C100" i="66"/>
  <c r="E99" i="66"/>
  <c r="E98" i="66"/>
  <c r="D97" i="66"/>
  <c r="C97" i="66"/>
  <c r="E96" i="66"/>
  <c r="E95" i="66"/>
  <c r="D94" i="66"/>
  <c r="C94" i="66"/>
  <c r="E91" i="66"/>
  <c r="E90" i="66" s="1"/>
  <c r="E89" i="66" s="1"/>
  <c r="D90" i="66"/>
  <c r="D89" i="66" s="1"/>
  <c r="C90" i="66"/>
  <c r="C89" i="66" s="1"/>
  <c r="E88" i="66"/>
  <c r="E87" i="66"/>
  <c r="D86" i="66"/>
  <c r="D85" i="66" s="1"/>
  <c r="C86" i="66"/>
  <c r="C85" i="66" s="1"/>
  <c r="E84" i="66"/>
  <c r="E83" i="66"/>
  <c r="D82" i="66"/>
  <c r="D81" i="66" s="1"/>
  <c r="C82" i="66"/>
  <c r="C81" i="66" s="1"/>
  <c r="E79" i="66"/>
  <c r="E78" i="66"/>
  <c r="D77" i="66"/>
  <c r="D76" i="66" s="1"/>
  <c r="D75" i="66" s="1"/>
  <c r="C77" i="66"/>
  <c r="C76" i="66" s="1"/>
  <c r="C75" i="66" s="1"/>
  <c r="E74" i="66"/>
  <c r="E73" i="66"/>
  <c r="E71" i="66"/>
  <c r="E70" i="66"/>
  <c r="E67" i="66"/>
  <c r="E66" i="66" s="1"/>
  <c r="E65" i="66" s="1"/>
  <c r="D66" i="66"/>
  <c r="D65" i="66" s="1"/>
  <c r="C66" i="66"/>
  <c r="C65" i="66" s="1"/>
  <c r="E64" i="66"/>
  <c r="E63" i="66" s="1"/>
  <c r="D63" i="66"/>
  <c r="C63" i="66"/>
  <c r="E62" i="66"/>
  <c r="E61" i="66"/>
  <c r="D60" i="66"/>
  <c r="C60" i="66"/>
  <c r="C59" i="66" s="1"/>
  <c r="E58" i="66"/>
  <c r="E57" i="66" s="1"/>
  <c r="D57" i="66"/>
  <c r="C57" i="66"/>
  <c r="E55" i="66"/>
  <c r="E54" i="66" s="1"/>
  <c r="E53" i="66" s="1"/>
  <c r="D54" i="66"/>
  <c r="D53" i="66" s="1"/>
  <c r="C54" i="66"/>
  <c r="C53" i="66" s="1"/>
  <c r="E52" i="66"/>
  <c r="E51" i="66" s="1"/>
  <c r="E50" i="66" s="1"/>
  <c r="D51" i="66"/>
  <c r="D50" i="66" s="1"/>
  <c r="C51" i="66"/>
  <c r="C50" i="66" s="1"/>
  <c r="E49" i="66"/>
  <c r="E48" i="66" s="1"/>
  <c r="D48" i="66"/>
  <c r="C48" i="66"/>
  <c r="E47" i="66"/>
  <c r="E46" i="66" s="1"/>
  <c r="D46" i="66"/>
  <c r="C46" i="66"/>
  <c r="E45" i="66"/>
  <c r="E44" i="66" s="1"/>
  <c r="D44" i="66"/>
  <c r="C44" i="66"/>
  <c r="E43" i="66"/>
  <c r="E42" i="66" s="1"/>
  <c r="D42" i="66"/>
  <c r="C42" i="66"/>
  <c r="E41" i="66"/>
  <c r="E40" i="66"/>
  <c r="D39" i="66"/>
  <c r="D38" i="66" s="1"/>
  <c r="C39" i="66"/>
  <c r="C38" i="66" s="1"/>
  <c r="E36" i="66"/>
  <c r="E35" i="66" s="1"/>
  <c r="D35" i="66"/>
  <c r="C35" i="66"/>
  <c r="E34" i="66"/>
  <c r="E33" i="66" s="1"/>
  <c r="D33" i="66"/>
  <c r="C33" i="66"/>
  <c r="E32" i="66"/>
  <c r="E31" i="66" s="1"/>
  <c r="D31" i="66"/>
  <c r="C31" i="66"/>
  <c r="E30" i="66"/>
  <c r="E29" i="66" s="1"/>
  <c r="D29" i="66"/>
  <c r="C29" i="66"/>
  <c r="E22" i="66"/>
  <c r="E21" i="66"/>
  <c r="E20" i="66"/>
  <c r="C18" i="66"/>
  <c r="E72" i="66" l="1"/>
  <c r="E69" i="66"/>
  <c r="E68" i="66" s="1"/>
  <c r="D68" i="66"/>
  <c r="C28" i="66"/>
  <c r="C27" i="66" s="1"/>
  <c r="D93" i="66"/>
  <c r="D92" i="66" s="1"/>
  <c r="E97" i="66"/>
  <c r="E100" i="66"/>
  <c r="D28" i="66"/>
  <c r="D27" i="66" s="1"/>
  <c r="E117" i="66"/>
  <c r="E28" i="66"/>
  <c r="E27" i="66" s="1"/>
  <c r="C37" i="66"/>
  <c r="E39" i="66"/>
  <c r="E38" i="66" s="1"/>
  <c r="E37" i="66" s="1"/>
  <c r="E60" i="66"/>
  <c r="E59" i="66" s="1"/>
  <c r="E56" i="66" s="1"/>
  <c r="E126" i="66"/>
  <c r="E125" i="66" s="1"/>
  <c r="E94" i="66"/>
  <c r="D130" i="66"/>
  <c r="D59" i="66"/>
  <c r="D56" i="66" s="1"/>
  <c r="E19" i="66"/>
  <c r="E18" i="66" s="1"/>
  <c r="D37" i="66"/>
  <c r="C56" i="66"/>
  <c r="C141" i="66"/>
  <c r="C130" i="66"/>
  <c r="D141" i="66"/>
  <c r="E77" i="66"/>
  <c r="E76" i="66" s="1"/>
  <c r="E75" i="66" s="1"/>
  <c r="E86" i="66"/>
  <c r="E85" i="66" s="1"/>
  <c r="C93" i="66"/>
  <c r="C92" i="66" s="1"/>
  <c r="E141" i="66"/>
  <c r="D150" i="66"/>
  <c r="E150" i="66"/>
  <c r="E82" i="66"/>
  <c r="E81" i="66" s="1"/>
  <c r="C80" i="66"/>
  <c r="D80" i="66"/>
  <c r="E130" i="66"/>
  <c r="E40" i="64"/>
  <c r="D40" i="64"/>
  <c r="D39" i="64" s="1"/>
  <c r="C40" i="64"/>
  <c r="C39" i="64" s="1"/>
  <c r="E39" i="64"/>
  <c r="E37" i="64"/>
  <c r="E36" i="64" s="1"/>
  <c r="E35" i="64" s="1"/>
  <c r="E34" i="64" s="1"/>
  <c r="E33" i="64" s="1"/>
  <c r="D37" i="64"/>
  <c r="D36" i="64" s="1"/>
  <c r="D35" i="64" s="1"/>
  <c r="C37" i="64"/>
  <c r="C36" i="64"/>
  <c r="C35" i="64" s="1"/>
  <c r="E30" i="64"/>
  <c r="E29" i="64" s="1"/>
  <c r="E28" i="64" s="1"/>
  <c r="D30" i="64"/>
  <c r="D29" i="64" s="1"/>
  <c r="D28" i="64" s="1"/>
  <c r="C30" i="64"/>
  <c r="C29" i="64" s="1"/>
  <c r="C28" i="64" s="1"/>
  <c r="C25" i="64"/>
  <c r="C24" i="64" s="1"/>
  <c r="C23" i="64" s="1"/>
  <c r="E24" i="64"/>
  <c r="E23" i="64" s="1"/>
  <c r="E21" i="64" s="1"/>
  <c r="E19" i="64" s="1"/>
  <c r="D24" i="64"/>
  <c r="D23" i="64"/>
  <c r="D21" i="64" s="1"/>
  <c r="D19" i="64" s="1"/>
  <c r="C21" i="64" l="1"/>
  <c r="E93" i="66"/>
  <c r="E92" i="66" s="1"/>
  <c r="E80" i="66"/>
  <c r="C124" i="66"/>
  <c r="C123" i="66" s="1"/>
  <c r="D124" i="66"/>
  <c r="D123" i="66" s="1"/>
  <c r="D17" i="66"/>
  <c r="E124" i="66"/>
  <c r="E123" i="66" s="1"/>
  <c r="C17" i="66"/>
  <c r="C165" i="66" s="1"/>
  <c r="C34" i="64"/>
  <c r="C33" i="64" s="1"/>
  <c r="C19" i="64" s="1"/>
  <c r="D34" i="64"/>
  <c r="D33" i="64" s="1"/>
  <c r="E17" i="66" l="1"/>
  <c r="E165" i="66" s="1"/>
  <c r="D165" i="66"/>
  <c r="M93" i="61"/>
  <c r="M80" i="61"/>
  <c r="M21" i="61"/>
  <c r="F278" i="54"/>
  <c r="E278" i="54"/>
  <c r="G288" i="54"/>
  <c r="F186" i="54"/>
  <c r="E186" i="54"/>
  <c r="G187" i="54"/>
  <c r="F292" i="54"/>
  <c r="E292" i="54"/>
  <c r="G313" i="54"/>
  <c r="K77" i="61"/>
  <c r="M130" i="61"/>
  <c r="M99" i="61" l="1"/>
  <c r="G200" i="54"/>
  <c r="E22" i="54" l="1"/>
  <c r="E29" i="54"/>
  <c r="E35" i="54"/>
  <c r="E34" i="54" s="1"/>
  <c r="E52" i="54"/>
  <c r="E51" i="54" s="1"/>
  <c r="E57" i="54"/>
  <c r="E81" i="54"/>
  <c r="E85" i="54"/>
  <c r="E88" i="54"/>
  <c r="E93" i="54"/>
  <c r="E101" i="54"/>
  <c r="E105" i="54"/>
  <c r="E104" i="54" s="1"/>
  <c r="E110" i="54"/>
  <c r="E109" i="54" s="1"/>
  <c r="E115" i="54"/>
  <c r="E114" i="54" s="1"/>
  <c r="E120" i="54"/>
  <c r="E125" i="54"/>
  <c r="E130" i="54"/>
  <c r="E135" i="54"/>
  <c r="E138" i="54"/>
  <c r="E137" i="54" s="1"/>
  <c r="E146" i="54"/>
  <c r="E145" i="54" s="1"/>
  <c r="E149" i="54"/>
  <c r="E154" i="54"/>
  <c r="E159" i="54"/>
  <c r="E158" i="54" s="1"/>
  <c r="E157" i="54" s="1"/>
  <c r="E165" i="54"/>
  <c r="E164" i="54" s="1"/>
  <c r="E168" i="54"/>
  <c r="E167" i="54" s="1"/>
  <c r="E175" i="54"/>
  <c r="E174" i="54" s="1"/>
  <c r="E178" i="54"/>
  <c r="E177" i="54" s="1"/>
  <c r="E182" i="54"/>
  <c r="E181" i="54" s="1"/>
  <c r="E185" i="54"/>
  <c r="E192" i="54"/>
  <c r="E191" i="54" s="1"/>
  <c r="E194" i="54"/>
  <c r="E204" i="54"/>
  <c r="E198" i="54" s="1"/>
  <c r="E206" i="54"/>
  <c r="E197" i="54" s="1"/>
  <c r="E210" i="54"/>
  <c r="E215" i="54"/>
  <c r="E219" i="54"/>
  <c r="E218" i="54" s="1"/>
  <c r="E223" i="54"/>
  <c r="E222" i="54" s="1"/>
  <c r="E226" i="54"/>
  <c r="E225" i="54" s="1"/>
  <c r="E230" i="54"/>
  <c r="E237" i="54"/>
  <c r="E236" i="54" s="1"/>
  <c r="E242" i="54"/>
  <c r="E245" i="54"/>
  <c r="E248" i="54"/>
  <c r="E247" i="54" s="1"/>
  <c r="E254" i="54"/>
  <c r="E253" i="54" s="1"/>
  <c r="E257" i="54"/>
  <c r="E256" i="54" s="1"/>
  <c r="E261" i="54"/>
  <c r="E260" i="54" s="1"/>
  <c r="E265" i="54"/>
  <c r="E264" i="54" s="1"/>
  <c r="E269" i="54"/>
  <c r="E268" i="54" s="1"/>
  <c r="E275" i="54"/>
  <c r="E315" i="54"/>
  <c r="E314" i="54" s="1"/>
  <c r="E320" i="54"/>
  <c r="E319" i="54" s="1"/>
  <c r="G214" i="54"/>
  <c r="L77" i="61"/>
  <c r="M96" i="61"/>
  <c r="M66" i="61"/>
  <c r="F194" i="54"/>
  <c r="E56" i="54" l="1"/>
  <c r="E241" i="54"/>
  <c r="E240" i="54" s="1"/>
  <c r="E229" i="54"/>
  <c r="E228" i="54" s="1"/>
  <c r="E259" i="54"/>
  <c r="E148" i="54"/>
  <c r="E118" i="54"/>
  <c r="E173" i="54"/>
  <c r="E84" i="54"/>
  <c r="E252" i="54"/>
  <c r="E163" i="54"/>
  <c r="E180" i="54"/>
  <c r="E92" i="54"/>
  <c r="E21" i="54"/>
  <c r="E274" i="54"/>
  <c r="G196" i="54"/>
  <c r="M103" i="61"/>
  <c r="M85" i="61"/>
  <c r="G309" i="54"/>
  <c r="E40" i="28"/>
  <c r="E20" i="54" l="1"/>
  <c r="E322" i="54" s="1"/>
  <c r="M215" i="61"/>
  <c r="M214" i="61"/>
  <c r="F22" i="54"/>
  <c r="F35" i="54"/>
  <c r="F34" i="54" s="1"/>
  <c r="F57" i="54"/>
  <c r="G45" i="54"/>
  <c r="G46" i="54"/>
  <c r="M95" i="61"/>
  <c r="M65" i="61"/>
  <c r="M39" i="61"/>
  <c r="G302" i="54"/>
  <c r="G213" i="54" l="1"/>
  <c r="F257" i="54"/>
  <c r="G258" i="54"/>
  <c r="G257" i="54" s="1"/>
  <c r="G24" i="54"/>
  <c r="M173" i="61"/>
  <c r="M174" i="61"/>
  <c r="M29" i="61"/>
  <c r="F219" i="54"/>
  <c r="G221" i="54"/>
  <c r="M147" i="61"/>
  <c r="M148" i="61"/>
  <c r="M133" i="61"/>
  <c r="G23" i="54"/>
  <c r="M42" i="61" l="1"/>
  <c r="M94" i="61"/>
  <c r="M64" i="61"/>
  <c r="G303" i="54"/>
  <c r="G301" i="54"/>
  <c r="F226" i="54"/>
  <c r="F225" i="54" s="1"/>
  <c r="G227" i="54"/>
  <c r="G226" i="54" s="1"/>
  <c r="G225" i="54" s="1"/>
  <c r="M229" i="61"/>
  <c r="M228" i="61"/>
  <c r="M227" i="61"/>
  <c r="M226" i="61"/>
  <c r="M225" i="61"/>
  <c r="M224" i="61"/>
  <c r="M223" i="61"/>
  <c r="M222" i="61"/>
  <c r="M221" i="61"/>
  <c r="M220" i="61"/>
  <c r="M219" i="61"/>
  <c r="L218" i="61"/>
  <c r="K218" i="61"/>
  <c r="M217" i="61"/>
  <c r="M216" i="61"/>
  <c r="M213" i="61"/>
  <c r="M212" i="61"/>
  <c r="M211" i="61"/>
  <c r="M210" i="61"/>
  <c r="M209" i="61"/>
  <c r="M208" i="61"/>
  <c r="M207" i="61"/>
  <c r="M206" i="61"/>
  <c r="M205" i="61"/>
  <c r="M204" i="61"/>
  <c r="M203" i="61"/>
  <c r="M202" i="61"/>
  <c r="M201" i="61"/>
  <c r="M200" i="61"/>
  <c r="M199" i="61"/>
  <c r="M198" i="61"/>
  <c r="M197" i="61"/>
  <c r="M196" i="61"/>
  <c r="M195" i="61"/>
  <c r="M194" i="61"/>
  <c r="M193" i="61"/>
  <c r="M192" i="61"/>
  <c r="M191" i="61"/>
  <c r="M190" i="61"/>
  <c r="M189" i="61"/>
  <c r="M188" i="61"/>
  <c r="M187" i="61"/>
  <c r="M186" i="61"/>
  <c r="M185" i="61"/>
  <c r="M184" i="61"/>
  <c r="M183" i="61"/>
  <c r="M182" i="61"/>
  <c r="M181" i="61"/>
  <c r="M180" i="61"/>
  <c r="M179" i="61"/>
  <c r="M178" i="61"/>
  <c r="M177" i="61"/>
  <c r="M176" i="61"/>
  <c r="M175" i="61"/>
  <c r="M170" i="61"/>
  <c r="M169" i="61"/>
  <c r="M168" i="61"/>
  <c r="M167" i="61"/>
  <c r="M166" i="61"/>
  <c r="M165" i="61"/>
  <c r="M164" i="61"/>
  <c r="M163" i="61"/>
  <c r="M162" i="61"/>
  <c r="M161" i="61"/>
  <c r="M160" i="61"/>
  <c r="M159" i="61"/>
  <c r="M158" i="61"/>
  <c r="M157" i="61"/>
  <c r="M156" i="61"/>
  <c r="M155" i="61"/>
  <c r="M154" i="61"/>
  <c r="M153" i="61"/>
  <c r="M152" i="61"/>
  <c r="M151" i="61"/>
  <c r="M150" i="61"/>
  <c r="M149" i="61"/>
  <c r="M146" i="61"/>
  <c r="M145" i="61"/>
  <c r="M144" i="61"/>
  <c r="M143" i="61"/>
  <c r="M142" i="61"/>
  <c r="M141" i="61"/>
  <c r="M140" i="61"/>
  <c r="M139" i="61"/>
  <c r="M138" i="61"/>
  <c r="M137" i="61"/>
  <c r="M136" i="61"/>
  <c r="M135" i="61"/>
  <c r="M134" i="61"/>
  <c r="M131" i="61"/>
  <c r="M129" i="61"/>
  <c r="M128" i="61"/>
  <c r="M127" i="61"/>
  <c r="M126" i="61"/>
  <c r="M125" i="61"/>
  <c r="M124" i="61"/>
  <c r="M123" i="61"/>
  <c r="M122" i="61"/>
  <c r="M121" i="61"/>
  <c r="M120" i="61"/>
  <c r="M119" i="61"/>
  <c r="M118" i="61"/>
  <c r="M117" i="61"/>
  <c r="M116" i="61"/>
  <c r="M115" i="61"/>
  <c r="M114" i="61"/>
  <c r="M113" i="61"/>
  <c r="M112" i="61"/>
  <c r="M111" i="61"/>
  <c r="M110" i="61"/>
  <c r="M109" i="61"/>
  <c r="M108" i="61"/>
  <c r="M107" i="61"/>
  <c r="M106" i="61"/>
  <c r="M105" i="61"/>
  <c r="M104" i="61"/>
  <c r="M102" i="61"/>
  <c r="M101" i="61"/>
  <c r="M100" i="61"/>
  <c r="M98" i="61"/>
  <c r="M97" i="61"/>
  <c r="M92" i="61"/>
  <c r="M91" i="61"/>
  <c r="M90" i="61"/>
  <c r="M89" i="61"/>
  <c r="M88" i="61"/>
  <c r="M87" i="61"/>
  <c r="M86" i="61"/>
  <c r="M84" i="61"/>
  <c r="M83" i="61"/>
  <c r="M82" i="61"/>
  <c r="M81" i="61"/>
  <c r="M79" i="61"/>
  <c r="M78" i="61"/>
  <c r="M76" i="61"/>
  <c r="M75" i="61"/>
  <c r="L74" i="61"/>
  <c r="K74" i="61"/>
  <c r="M73" i="61"/>
  <c r="M72" i="61"/>
  <c r="M71" i="61"/>
  <c r="M70" i="61"/>
  <c r="M69" i="61"/>
  <c r="M68" i="61"/>
  <c r="M67" i="61"/>
  <c r="M62" i="61"/>
  <c r="M61" i="61"/>
  <c r="M60" i="61"/>
  <c r="M59" i="61"/>
  <c r="M58" i="61"/>
  <c r="M57" i="61"/>
  <c r="M55" i="61"/>
  <c r="M54" i="61"/>
  <c r="M53" i="61"/>
  <c r="M52" i="61"/>
  <c r="M51" i="61"/>
  <c r="M50" i="61"/>
  <c r="M49" i="61"/>
  <c r="M48" i="61"/>
  <c r="M47" i="61"/>
  <c r="M46" i="61"/>
  <c r="M45" i="61"/>
  <c r="M44" i="61"/>
  <c r="M43" i="61"/>
  <c r="M41" i="61"/>
  <c r="M40" i="61"/>
  <c r="M38" i="61"/>
  <c r="M37" i="61"/>
  <c r="M36" i="61"/>
  <c r="M35" i="61"/>
  <c r="M34" i="61"/>
  <c r="M33" i="61"/>
  <c r="M32" i="61"/>
  <c r="M31" i="61"/>
  <c r="M30" i="61"/>
  <c r="M28" i="61"/>
  <c r="M27" i="61"/>
  <c r="M26" i="61"/>
  <c r="M25" i="61"/>
  <c r="M24" i="61"/>
  <c r="M23" i="61"/>
  <c r="M22" i="61"/>
  <c r="M20" i="61"/>
  <c r="M19" i="61" l="1"/>
  <c r="L230" i="61"/>
  <c r="M77" i="61"/>
  <c r="M218" i="61"/>
  <c r="K230" i="61"/>
  <c r="M74" i="61"/>
  <c r="G33" i="54"/>
  <c r="F101" i="54"/>
  <c r="F93" i="54"/>
  <c r="G103" i="54"/>
  <c r="G102" i="54"/>
  <c r="G101" i="54" l="1"/>
  <c r="F92" i="54"/>
  <c r="M230" i="61"/>
  <c r="G190" i="54" l="1"/>
  <c r="G83" i="54"/>
  <c r="G82" i="54"/>
  <c r="F81" i="54"/>
  <c r="F56" i="54" s="1"/>
  <c r="G81" i="54" l="1"/>
  <c r="G156" i="54"/>
  <c r="G152" i="54"/>
  <c r="G77" i="54" l="1"/>
  <c r="G78" i="54"/>
  <c r="D38" i="28"/>
  <c r="D44" i="28"/>
  <c r="D47" i="28"/>
  <c r="C47" i="28"/>
  <c r="E51" i="28"/>
  <c r="G312" i="54"/>
  <c r="F135" i="54"/>
  <c r="G136" i="54"/>
  <c r="G135" i="54" s="1"/>
  <c r="E54" i="28" l="1"/>
  <c r="E53" i="28"/>
  <c r="E50" i="28"/>
  <c r="E47" i="28" s="1"/>
  <c r="E49" i="28"/>
  <c r="E48" i="28"/>
  <c r="E46" i="28"/>
  <c r="E45" i="28"/>
  <c r="E43" i="28"/>
  <c r="E42" i="28"/>
  <c r="E41" i="28"/>
  <c r="E39" i="28"/>
  <c r="E37" i="28"/>
  <c r="E36" i="28"/>
  <c r="E35" i="28"/>
  <c r="E33" i="28"/>
  <c r="E32" i="28"/>
  <c r="E31" i="28"/>
  <c r="E29" i="28"/>
  <c r="E26" i="28"/>
  <c r="E25" i="28"/>
  <c r="E24" i="28"/>
  <c r="E23" i="28"/>
  <c r="E22" i="28"/>
  <c r="E20" i="28"/>
  <c r="E19" i="28"/>
  <c r="G321" i="54"/>
  <c r="G318" i="54"/>
  <c r="G317" i="54"/>
  <c r="G316" i="54"/>
  <c r="G311" i="54"/>
  <c r="G310" i="54"/>
  <c r="G308" i="54"/>
  <c r="G307" i="54"/>
  <c r="G306" i="54"/>
  <c r="G305" i="54"/>
  <c r="G304" i="54"/>
  <c r="G300" i="54"/>
  <c r="G299" i="54"/>
  <c r="G298" i="54"/>
  <c r="G297" i="54"/>
  <c r="G296" i="54"/>
  <c r="G295" i="54"/>
  <c r="G294" i="54"/>
  <c r="G293" i="54"/>
  <c r="G291" i="54"/>
  <c r="G290" i="54"/>
  <c r="G289" i="54"/>
  <c r="G287" i="54"/>
  <c r="G286" i="54"/>
  <c r="G285" i="54"/>
  <c r="G284" i="54"/>
  <c r="G283" i="54"/>
  <c r="G282" i="54"/>
  <c r="G281" i="54"/>
  <c r="G280" i="54"/>
  <c r="G279" i="54"/>
  <c r="G277" i="54"/>
  <c r="G276" i="54"/>
  <c r="G273" i="54"/>
  <c r="G272" i="54"/>
  <c r="G271" i="54"/>
  <c r="G270" i="54"/>
  <c r="G267" i="54"/>
  <c r="G266" i="54"/>
  <c r="G263" i="54"/>
  <c r="G262" i="54"/>
  <c r="G256" i="54"/>
  <c r="G255" i="54"/>
  <c r="G254" i="54" s="1"/>
  <c r="G253" i="54" s="1"/>
  <c r="G251" i="54"/>
  <c r="G250" i="54"/>
  <c r="G249" i="54"/>
  <c r="G248" i="54" s="1"/>
  <c r="G247" i="54" s="1"/>
  <c r="G246" i="54"/>
  <c r="G245" i="54" s="1"/>
  <c r="G244" i="54"/>
  <c r="G243" i="54"/>
  <c r="G242" i="54" s="1"/>
  <c r="G239" i="54"/>
  <c r="G238" i="54"/>
  <c r="G235" i="54"/>
  <c r="G233" i="54"/>
  <c r="G232" i="54" s="1"/>
  <c r="G231" i="54"/>
  <c r="G230" i="54" s="1"/>
  <c r="G224" i="54"/>
  <c r="G223" i="54" s="1"/>
  <c r="G222" i="54" s="1"/>
  <c r="G220" i="54"/>
  <c r="G219" i="54" s="1"/>
  <c r="G218" i="54" s="1"/>
  <c r="G217" i="54"/>
  <c r="G215" i="54"/>
  <c r="G212" i="54"/>
  <c r="G209" i="54"/>
  <c r="G208" i="54"/>
  <c r="G205" i="54"/>
  <c r="G204" i="54" s="1"/>
  <c r="G202" i="54"/>
  <c r="G201" i="54"/>
  <c r="G194" i="54"/>
  <c r="G193" i="54"/>
  <c r="G192" i="54" s="1"/>
  <c r="G191" i="54" s="1"/>
  <c r="G189" i="54"/>
  <c r="G188" i="54"/>
  <c r="G184" i="54"/>
  <c r="G183" i="54"/>
  <c r="G179" i="54"/>
  <c r="G178" i="54" s="1"/>
  <c r="G177" i="54" s="1"/>
  <c r="G176" i="54"/>
  <c r="G175" i="54" s="1"/>
  <c r="G174" i="54" s="1"/>
  <c r="G172" i="54"/>
  <c r="G171" i="54"/>
  <c r="G170" i="54"/>
  <c r="G169" i="54"/>
  <c r="G166" i="54"/>
  <c r="G162" i="54"/>
  <c r="G161" i="54"/>
  <c r="G160" i="54"/>
  <c r="G153" i="54"/>
  <c r="G151" i="54"/>
  <c r="G147" i="54"/>
  <c r="G146" i="54" s="1"/>
  <c r="G145" i="54" s="1"/>
  <c r="G144" i="54"/>
  <c r="G143" i="54"/>
  <c r="G142" i="54"/>
  <c r="G141" i="54"/>
  <c r="G140" i="54"/>
  <c r="G139" i="54"/>
  <c r="G134" i="54"/>
  <c r="G133" i="54"/>
  <c r="G132" i="54"/>
  <c r="G131" i="54"/>
  <c r="G129" i="54"/>
  <c r="G128" i="54"/>
  <c r="G127" i="54"/>
  <c r="G126" i="54"/>
  <c r="G124" i="54"/>
  <c r="G123" i="54"/>
  <c r="G122" i="54"/>
  <c r="G121" i="54"/>
  <c r="G117" i="54"/>
  <c r="G116" i="54"/>
  <c r="G113" i="54"/>
  <c r="G112" i="54"/>
  <c r="G111" i="54"/>
  <c r="G108" i="54"/>
  <c r="G107" i="54"/>
  <c r="G106" i="54"/>
  <c r="G100" i="54"/>
  <c r="G99" i="54"/>
  <c r="G98" i="54"/>
  <c r="G97" i="54"/>
  <c r="G96" i="54"/>
  <c r="G95" i="54"/>
  <c r="G94" i="54"/>
  <c r="G91" i="54"/>
  <c r="G90" i="54"/>
  <c r="G89" i="54"/>
  <c r="G87" i="54"/>
  <c r="G86" i="54"/>
  <c r="G76" i="54"/>
  <c r="G75" i="54"/>
  <c r="G74" i="54"/>
  <c r="G73" i="54"/>
  <c r="G72" i="54"/>
  <c r="G71" i="54"/>
  <c r="G70" i="54"/>
  <c r="G69" i="54"/>
  <c r="G68" i="54"/>
  <c r="G67" i="54"/>
  <c r="G66" i="54"/>
  <c r="G64" i="54"/>
  <c r="G63" i="54"/>
  <c r="G62" i="54"/>
  <c r="G61" i="54"/>
  <c r="G60" i="54"/>
  <c r="G59" i="54"/>
  <c r="G58" i="54"/>
  <c r="G55" i="54"/>
  <c r="G54" i="54"/>
  <c r="G53" i="54"/>
  <c r="G50" i="54"/>
  <c r="G49" i="54"/>
  <c r="G48" i="54"/>
  <c r="G47" i="54"/>
  <c r="G44" i="54"/>
  <c r="G42" i="54"/>
  <c r="G41" i="54"/>
  <c r="G40" i="54"/>
  <c r="G39" i="54"/>
  <c r="G38" i="54"/>
  <c r="G37" i="54"/>
  <c r="G36" i="54"/>
  <c r="G31" i="54"/>
  <c r="G30" i="54"/>
  <c r="G28" i="54"/>
  <c r="G27" i="54"/>
  <c r="G26" i="54"/>
  <c r="G25" i="54"/>
  <c r="D52" i="28"/>
  <c r="D34" i="28"/>
  <c r="D30" i="28"/>
  <c r="D27" i="28"/>
  <c r="D18" i="28"/>
  <c r="G320" i="54"/>
  <c r="G319" i="54" s="1"/>
  <c r="F320" i="54"/>
  <c r="F319" i="54" s="1"/>
  <c r="F315" i="54"/>
  <c r="F314" i="54" s="1"/>
  <c r="F275" i="54"/>
  <c r="F269" i="54"/>
  <c r="F268" i="54" s="1"/>
  <c r="F265" i="54"/>
  <c r="F264" i="54" s="1"/>
  <c r="G261" i="54"/>
  <c r="G260" i="54" s="1"/>
  <c r="F261" i="54"/>
  <c r="F260" i="54" s="1"/>
  <c r="F256" i="54"/>
  <c r="F254" i="54"/>
  <c r="F253" i="54" s="1"/>
  <c r="F248" i="54"/>
  <c r="F247" i="54" s="1"/>
  <c r="F245" i="54"/>
  <c r="F242" i="54"/>
  <c r="F237" i="54"/>
  <c r="F236" i="54" s="1"/>
  <c r="F230" i="54"/>
  <c r="F223" i="54"/>
  <c r="F222" i="54" s="1"/>
  <c r="F218" i="54"/>
  <c r="F215" i="54"/>
  <c r="F210" i="54"/>
  <c r="F206" i="54"/>
  <c r="F204" i="54"/>
  <c r="F192" i="54"/>
  <c r="F191" i="54" s="1"/>
  <c r="F185" i="54"/>
  <c r="F182" i="54"/>
  <c r="F181" i="54" s="1"/>
  <c r="F178" i="54"/>
  <c r="F177" i="54" s="1"/>
  <c r="F175" i="54"/>
  <c r="F174" i="54" s="1"/>
  <c r="F168" i="54"/>
  <c r="F167" i="54" s="1"/>
  <c r="G165" i="54"/>
  <c r="G164" i="54" s="1"/>
  <c r="F165" i="54"/>
  <c r="F164" i="54" s="1"/>
  <c r="F159" i="54"/>
  <c r="F158" i="54" s="1"/>
  <c r="F157" i="54" s="1"/>
  <c r="F154" i="54"/>
  <c r="F149" i="54"/>
  <c r="F146" i="54"/>
  <c r="F145" i="54" s="1"/>
  <c r="F138" i="54"/>
  <c r="F137" i="54" s="1"/>
  <c r="F130" i="54"/>
  <c r="F125" i="54"/>
  <c r="F120" i="54"/>
  <c r="F115" i="54"/>
  <c r="F114" i="54" s="1"/>
  <c r="F110" i="54"/>
  <c r="F109" i="54" s="1"/>
  <c r="F105" i="54"/>
  <c r="F104" i="54" s="1"/>
  <c r="F88" i="54"/>
  <c r="F85" i="54"/>
  <c r="F52" i="54"/>
  <c r="F51" i="54" s="1"/>
  <c r="F29" i="54"/>
  <c r="F21" i="54" s="1"/>
  <c r="E52" i="28"/>
  <c r="E27" i="28"/>
  <c r="F197" i="54" l="1"/>
  <c r="G199" i="54"/>
  <c r="G115" i="54"/>
  <c r="G114" i="54" s="1"/>
  <c r="G110" i="54"/>
  <c r="G109" i="54" s="1"/>
  <c r="G85" i="54"/>
  <c r="G65" i="54"/>
  <c r="G105" i="54"/>
  <c r="G104" i="54" s="1"/>
  <c r="G168" i="54"/>
  <c r="G167" i="54" s="1"/>
  <c r="G163" i="54" s="1"/>
  <c r="G265" i="54"/>
  <c r="G264" i="54" s="1"/>
  <c r="G292" i="54"/>
  <c r="G138" i="54"/>
  <c r="G137" i="54" s="1"/>
  <c r="F252" i="54"/>
  <c r="G278" i="54"/>
  <c r="G186" i="54"/>
  <c r="G185" i="54" s="1"/>
  <c r="F241" i="54"/>
  <c r="F240" i="54" s="1"/>
  <c r="F229" i="54"/>
  <c r="F228" i="54" s="1"/>
  <c r="G198" i="54"/>
  <c r="F180" i="54"/>
  <c r="G182" i="54"/>
  <c r="G181" i="54" s="1"/>
  <c r="F163" i="54"/>
  <c r="F259" i="54"/>
  <c r="G241" i="54"/>
  <c r="G240" i="54" s="1"/>
  <c r="G52" i="54"/>
  <c r="G51" i="54" s="1"/>
  <c r="E30" i="28"/>
  <c r="G269" i="54"/>
  <c r="G268" i="54" s="1"/>
  <c r="G173" i="54"/>
  <c r="G159" i="54"/>
  <c r="G158" i="54" s="1"/>
  <c r="G157" i="54" s="1"/>
  <c r="G229" i="54"/>
  <c r="G315" i="54"/>
  <c r="G314" i="54" s="1"/>
  <c r="G275" i="54"/>
  <c r="E34" i="28"/>
  <c r="E18" i="28"/>
  <c r="G237" i="54"/>
  <c r="G236" i="54" s="1"/>
  <c r="G206" i="54"/>
  <c r="F198" i="54"/>
  <c r="F173" i="54"/>
  <c r="F274" i="54"/>
  <c r="G35" i="54"/>
  <c r="G34" i="54" s="1"/>
  <c r="G57" i="54"/>
  <c r="G210" i="54"/>
  <c r="F84" i="54"/>
  <c r="F20" i="54" s="1"/>
  <c r="F118" i="54"/>
  <c r="G29" i="54"/>
  <c r="G93" i="54"/>
  <c r="G92" i="54" s="1"/>
  <c r="G125" i="54"/>
  <c r="G130" i="54"/>
  <c r="G120" i="54"/>
  <c r="F148" i="54"/>
  <c r="G22" i="54"/>
  <c r="G88" i="54"/>
  <c r="G252" i="54"/>
  <c r="G154" i="54"/>
  <c r="G149" i="54"/>
  <c r="E38" i="28"/>
  <c r="E44" i="28"/>
  <c r="D55" i="28"/>
  <c r="G197" i="54" l="1"/>
  <c r="G84" i="54"/>
  <c r="G259" i="54"/>
  <c r="G274" i="54"/>
  <c r="G180" i="54"/>
  <c r="G56" i="54"/>
  <c r="G228" i="54"/>
  <c r="G148" i="54"/>
  <c r="G21" i="54"/>
  <c r="G118" i="54"/>
  <c r="F322" i="54"/>
  <c r="E55" i="28"/>
  <c r="G20" i="54" l="1"/>
  <c r="G322" i="54" s="1"/>
  <c r="C52" i="28" l="1"/>
  <c r="C44" i="28"/>
  <c r="C38" i="28"/>
  <c r="C34" i="28"/>
  <c r="C30" i="28"/>
  <c r="C27" i="28"/>
  <c r="C18" i="28"/>
  <c r="C55" i="28" l="1"/>
</calcChain>
</file>

<file path=xl/sharedStrings.xml><?xml version="1.0" encoding="utf-8"?>
<sst xmlns="http://schemas.openxmlformats.org/spreadsheetml/2006/main" count="1535" uniqueCount="822">
  <si>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</si>
  <si>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</si>
  <si>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</si>
  <si>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</si>
  <si>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</si>
  <si>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</si>
  <si>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</si>
  <si>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</si>
  <si>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</si>
  <si>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</si>
  <si>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</si>
  <si>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</si>
  <si>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</si>
  <si>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</si>
  <si>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</si>
  <si>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</si>
  <si>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</si>
  <si>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</si>
  <si>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</si>
  <si>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</si>
  <si>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</si>
  <si>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</si>
  <si>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</si>
  <si>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</si>
  <si>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</si>
  <si>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</si>
  <si>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</si>
  <si>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</si>
  <si>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</si>
  <si>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</si>
  <si>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</si>
  <si>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</si>
  <si>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</si>
  <si>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</si>
  <si>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</si>
  <si>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</si>
  <si>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</si>
  <si>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</si>
  <si>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</si>
  <si>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</si>
  <si>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</si>
  <si>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</si>
  <si>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</si>
  <si>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</si>
  <si>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</si>
  <si>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</si>
  <si>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</si>
  <si>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</si>
  <si>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</si>
  <si>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</si>
  <si>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</si>
  <si>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</si>
  <si>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</si>
  <si>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</si>
  <si>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</si>
  <si>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</si>
  <si>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</si>
  <si>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</si>
  <si>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</si>
  <si>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</si>
  <si>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</si>
  <si>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</si>
  <si>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</si>
  <si>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</si>
  <si>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</si>
  <si>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</si>
  <si>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</si>
  <si>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</si>
  <si>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</si>
  <si>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</si>
  <si>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</si>
  <si>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</si>
  <si>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</si>
  <si>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</si>
  <si>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</si>
  <si>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</si>
  <si>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</si>
  <si>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</si>
  <si>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</si>
  <si>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</si>
  <si>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</si>
  <si>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</si>
  <si>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</si>
  <si>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</si>
  <si>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</si>
  <si>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</si>
  <si>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</si>
  <si>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</si>
  <si>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</si>
  <si>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</si>
  <si>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</si>
  <si>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</si>
  <si>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</si>
  <si>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</si>
  <si>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</si>
  <si>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</si>
  <si>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</si>
  <si>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</si>
  <si>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</si>
  <si>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</si>
  <si>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</si>
  <si>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</si>
  <si>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</si>
  <si>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</si>
  <si>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</si>
  <si>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</si>
  <si>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</si>
  <si>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</si>
  <si>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</si>
  <si>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</si>
  <si>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</si>
  <si>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</si>
  <si>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</si>
  <si>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</si>
  <si>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</si>
  <si>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</si>
  <si>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</si>
  <si>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</si>
  <si>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</si>
  <si>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</si>
  <si>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</si>
  <si>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</si>
  <si>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</si>
  <si>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</si>
  <si>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</si>
  <si>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</si>
  <si>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</si>
  <si>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</si>
  <si>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</si>
  <si>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</si>
  <si>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</si>
  <si>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</si>
  <si>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</si>
  <si>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</si>
  <si>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</si>
  <si>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</si>
  <si>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</si>
  <si>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</si>
  <si>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</si>
  <si>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Приложение 5</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</si>
  <si>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</si>
  <si>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</si>
  <si>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3</t>
  </si>
  <si>
    <t>(руб.)</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</si>
  <si>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</si>
  <si>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</si>
  <si>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Физическая культура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</si>
  <si>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</si>
  <si>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</si>
  <si>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</si>
  <si>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</si>
  <si>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</si>
  <si>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</si>
  <si>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</si>
  <si>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</si>
  <si>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</si>
  <si>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</si>
  <si>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</si>
  <si>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</si>
  <si>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</si>
  <si>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</si>
  <si>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</si>
  <si>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</si>
  <si>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</si>
  <si>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</si>
  <si>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</si>
  <si>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</si>
  <si>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</si>
  <si>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</si>
  <si>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</si>
  <si>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</si>
  <si>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</si>
  <si>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</si>
  <si>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</si>
  <si>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</si>
  <si>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</si>
  <si>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</si>
  <si>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</si>
  <si>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</si>
  <si>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</si>
  <si>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</si>
  <si>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</si>
  <si>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</si>
  <si>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</si>
  <si>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</si>
  <si>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</si>
  <si>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</si>
  <si>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</si>
  <si>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</si>
  <si>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</si>
  <si>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</si>
  <si>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</si>
  <si>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</si>
  <si>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</si>
  <si>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</si>
  <si>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</si>
  <si>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</si>
  <si>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</si>
  <si>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</si>
  <si>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</si>
  <si>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</si>
  <si>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</si>
  <si>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</si>
  <si>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</si>
  <si>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</si>
  <si>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</si>
  <si>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</si>
  <si>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</si>
  <si>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</si>
  <si>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</si>
  <si>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</si>
  <si>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</si>
  <si>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</si>
  <si>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</si>
  <si>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</si>
  <si>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</si>
  <si>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</si>
  <si>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</si>
  <si>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</si>
  <si>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</si>
  <si>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</si>
  <si>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</si>
  <si>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</si>
  <si>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</si>
  <si>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</si>
  <si>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</si>
  <si>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</si>
  <si>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</si>
  <si>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</si>
  <si>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</si>
  <si>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</si>
  <si>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</si>
  <si>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</si>
  <si>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</si>
  <si>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</si>
  <si>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</si>
  <si>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</si>
  <si>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</si>
  <si>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</si>
  <si>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</si>
  <si>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</si>
  <si>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</si>
  <si>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</si>
  <si>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</si>
  <si>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Основное мероприятие «Разработка проектов планировки и межевания территории для проведения комплексных кадастровых работ»</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</si>
  <si>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</si>
  <si>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</si>
  <si>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</si>
  <si>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Утверждено по бюджету на 2023г.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</si>
  <si>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</si>
  <si>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</si>
  <si>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</si>
  <si>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</si>
  <si>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</si>
  <si>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</si>
  <si>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</si>
  <si>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</si>
  <si>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</si>
  <si>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</si>
  <si>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</si>
  <si>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</si>
  <si>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</si>
  <si>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</si>
  <si>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</si>
  <si>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</si>
  <si>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</si>
  <si>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</si>
  <si>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</si>
  <si>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</si>
  <si>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</si>
  <si>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</si>
  <si>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</si>
  <si>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</si>
  <si>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</si>
  <si>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</si>
  <si>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</si>
  <si>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</si>
  <si>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</si>
  <si>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</si>
  <si>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</si>
  <si>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</si>
  <si>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</si>
  <si>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</si>
  <si>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</si>
  <si>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</si>
  <si>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</si>
  <si>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</si>
  <si>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</si>
  <si>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</si>
  <si>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</si>
  <si>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</si>
  <si>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</si>
  <si>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</si>
  <si>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</si>
  <si>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</si>
  <si>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</si>
  <si>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</si>
  <si>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</si>
  <si>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</si>
  <si>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</si>
  <si>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</si>
  <si>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</si>
  <si>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</si>
  <si>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</si>
  <si>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</si>
  <si>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</si>
  <si>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</si>
  <si>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</si>
  <si>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</si>
  <si>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</si>
  <si>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</si>
  <si>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</si>
  <si>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</si>
  <si>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</si>
  <si>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</si>
  <si>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</si>
  <si>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</si>
  <si>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</si>
  <si>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</si>
  <si>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</si>
  <si>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</si>
  <si>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</si>
  <si>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</si>
  <si>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</si>
  <si>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</si>
  <si>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</si>
  <si>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</si>
  <si>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</si>
  <si>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</si>
  <si>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</si>
  <si>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</si>
  <si>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</si>
  <si>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</si>
  <si>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</si>
  <si>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</si>
  <si>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</si>
  <si>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</si>
  <si>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</si>
  <si>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</si>
  <si>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</si>
  <si>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</si>
  <si>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</si>
  <si>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</si>
  <si>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</si>
  <si>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</si>
  <si>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</si>
  <si>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</si>
  <si>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</si>
  <si>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</si>
  <si>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</si>
  <si>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</si>
  <si>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</si>
  <si>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</si>
  <si>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</si>
  <si>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</si>
  <si>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</si>
  <si>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</si>
  <si>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</si>
  <si>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</si>
  <si>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</si>
  <si>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</si>
  <si>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</si>
  <si>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</si>
  <si>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</si>
  <si>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</si>
  <si>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</si>
  <si>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</si>
  <si>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</si>
  <si>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</si>
  <si>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</si>
  <si>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</si>
  <si>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</si>
  <si>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</si>
  <si>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</si>
  <si>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</si>
  <si>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</si>
  <si>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</si>
  <si>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</si>
  <si>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Ежемесячные муниципальные компенсации молодым специалистам  (Социальное обеспечение и иные выплаты населению)</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</si>
  <si>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</si>
  <si>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</si>
  <si>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</si>
  <si>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</si>
  <si>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</si>
  <si>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</si>
  <si>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</si>
  <si>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</si>
  <si>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</si>
  <si>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</si>
  <si>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</si>
  <si>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</si>
  <si>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</si>
  <si>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</si>
  <si>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</si>
  <si>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</si>
  <si>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</si>
  <si>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</si>
  <si>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</si>
  <si>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</si>
  <si>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</si>
  <si>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</si>
  <si>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</si>
  <si>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</si>
  <si>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</si>
  <si>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</si>
  <si>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</si>
  <si>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</si>
  <si>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</si>
  <si>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</si>
  <si>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</si>
  <si>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</si>
  <si>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</si>
  <si>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</si>
  <si>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</si>
  <si>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</si>
  <si>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21402L3031</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</si>
  <si>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</si>
  <si>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</si>
  <si>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</si>
  <si>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</si>
  <si>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</si>
  <si>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</si>
  <si>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</si>
  <si>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 xml:space="preserve">Другие вопросы в области социальной политики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</si>
  <si>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</si>
  <si>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</si>
  <si>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Основное мероприятие "Региональный проект "Творческие люди"</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</si>
  <si>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</si>
  <si>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</si>
  <si>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214ЕВ00000</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</si>
  <si>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</si>
  <si>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</si>
  <si>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</si>
  <si>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</si>
  <si>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27201S9100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</si>
  <si>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</si>
  <si>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Основное мероприятие "Обеспечение функционирования системы персонифицированного финансирования дополнительного образования детей"</t>
  </si>
  <si>
    <t>2160200000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</si>
  <si>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</si>
  <si>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</si>
  <si>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Подпрограмма «Переселение граждан из аварийного жилищного фонда на территории сельских поселений Тейковского муниципального района»</t>
  </si>
  <si>
    <t>28Б0000000</t>
  </si>
  <si>
    <t>Основное мероприятие "Переселение граждан из аварийного жилищного фонда "</t>
  </si>
  <si>
    <t>28Б0100000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</si>
  <si>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</si>
  <si>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</si>
  <si>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Исполнение судебных актов (Иные бюджетные ассигнования)</t>
  </si>
  <si>
    <t xml:space="preserve">Ремонт дорог по переданным полномочиям сельским поселениям в рамках иных непрограммных мероприятий (Межбюджетные трансферты) </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</si>
  <si>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</si>
  <si>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</si>
  <si>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</si>
  <si>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28901S3020</t>
  </si>
  <si>
    <t>2870160250</t>
  </si>
  <si>
    <t xml:space="preserve">Проведение обследования состояния многоквартирных домов, расположенных на территории Тейковского муниципального района, на предмет возможности или невозможности проведения капитального ремонта домов в целом или признание домов аварийными и подлежащими сносу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</si>
  <si>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</si>
  <si>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</si>
  <si>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</si>
  <si>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</si>
  <si>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</si>
  <si>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t>
  </si>
  <si>
    <t xml:space="preserve">Исполнение судебных актов и мировых соглашений по искам к Тейковскому муниципальному району о возмещении вреда, причиненного незаконными действиями (бездействием) муниципальных органов Тейковского муниципального района или их должностных лиц, в том числе в результате издания муниципальными органами Тейковского муниципального района актов, не соответствующих закону или иному нормативному правовому акту, а также судебных актов и мировых соглашений по иным искам о взыскании денежных средств за счет средств казны Тейковского муниципального района (за исключением судебных актов о взыскании денежных средств в порядке субсидиарной ответственности главных распорядителей средств районного бюджета), судебных актов о присуждении компенсации за нарушение права на исполнение судебного акта в разумный срок за счет средств районного бюджета (Иные бюджетные ассигнования) </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</si>
  <si>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(Межбюджетные трансферты) </t>
  </si>
  <si>
    <t>2740108160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</si>
  <si>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</si>
  <si>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28701S6800</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</si>
  <si>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Тейковского муниципального района (Иные бюджетные ассигнования)</t>
  </si>
  <si>
    <t xml:space="preserve">Межбюджетные трансферты на осуществление переданных полномочий сельским поселениям в части содержания муниципального жилого фонда (Межбюджетные трансферты) </t>
  </si>
  <si>
    <t>2850108040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</si>
  <si>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</si>
  <si>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Межбюджетные трансферты на исполнение переданных полномочий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и дорог внутри населенных пунктов  (Межбюджетные трансферты) </t>
  </si>
  <si>
    <t>Обеспечение функций финансового органа администрации Тейковского муниципального района (Социальное обеспечение и иные выплаты населению)</t>
  </si>
  <si>
    <t>Приложение 1</t>
  </si>
  <si>
    <t>Приложение 2</t>
  </si>
  <si>
    <t>Приложение 4</t>
  </si>
  <si>
    <t xml:space="preserve">к решению Совета </t>
  </si>
  <si>
    <t>Источники внутреннего финансирования дефицита</t>
  </si>
  <si>
    <t xml:space="preserve">бюджета Тейковского муниципального района на 2023 год                                             </t>
  </si>
  <si>
    <t>и плановый период 2024 - 2025 г.г.</t>
  </si>
  <si>
    <t xml:space="preserve">           (руб.)</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</si>
  <si>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</si>
  <si>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</si>
  <si>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2024 год</t>
  </si>
  <si>
    <t>2025 год</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</si>
  <si>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</si>
  <si>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</si>
  <si>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</si>
  <si>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</si>
  <si>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</si>
  <si>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</si>
  <si>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</si>
  <si>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</si>
  <si>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</si>
  <si>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</si>
  <si>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</si>
  <si>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</si>
  <si>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</si>
  <si>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</si>
  <si>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</si>
  <si>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</si>
  <si>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</si>
  <si>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</si>
  <si>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</si>
  <si>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</si>
  <si>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</si>
  <si>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</si>
  <si>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</si>
  <si>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</si>
  <si>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</si>
  <si>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</si>
  <si>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</si>
  <si>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</si>
  <si>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</si>
  <si>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</si>
  <si>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</si>
  <si>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</si>
  <si>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</si>
  <si>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</si>
  <si>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</si>
  <si>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</si>
  <si>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</si>
  <si>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</si>
  <si>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 xml:space="preserve">Тейковского </t>
  </si>
  <si>
    <t xml:space="preserve"> от 14.12.2022 № 27/9</t>
  </si>
  <si>
    <t>ДОХОДЫ</t>
  </si>
  <si>
    <t xml:space="preserve">   бюджета Тейковского муниципального района по кодам классификации доходов бюджетов на 2023 год</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</si>
  <si>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</si>
  <si>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</si>
  <si>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</si>
  <si>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</si>
  <si>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</si>
  <si>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</si>
  <si>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</si>
  <si>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</si>
  <si>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</si>
  <si>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</si>
  <si>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</si>
  <si>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</si>
  <si>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</si>
  <si>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</si>
  <si>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</si>
  <si>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</si>
  <si>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</si>
  <si>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000 1 03 02000 01 0000 110</t>
  </si>
  <si>
    <t xml:space="preserve">  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</si>
  <si>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</si>
  <si>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</si>
  <si>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</si>
  <si>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</si>
  <si>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</si>
  <si>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</si>
  <si>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</si>
  <si>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</si>
  <si>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</si>
  <si>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</si>
  <si>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</si>
  <si>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</si>
  <si>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</si>
  <si>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</si>
  <si>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</si>
  <si>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</si>
  <si>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000 1050000000 0000 000</t>
  </si>
  <si>
    <t xml:space="preserve">  НАЛОГИ НА СОВОКУПНЫЙ ДОХОД</t>
  </si>
  <si>
    <t>000 1 05 01000 00 0000 110</t>
  </si>
  <si>
    <t xml:space="preserve">Налог, взимаемый в связи с применением упрощенной системы налогообложения </t>
  </si>
  <si>
    <t>000 1 05 01010 01 0000 110</t>
  </si>
  <si>
    <t>Налог, взимаемый с налогоплательщиков, выбравших в качестве объекта налогообложения доходы</t>
  </si>
  <si>
    <t>182 1 05 01010 01 0000 110</t>
  </si>
  <si>
    <t>182 1 05 01011 01 0000 110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</si>
  <si>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</si>
  <si>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</si>
  <si>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</si>
  <si>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</si>
  <si>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000 1 05 02000 02 0000 110</t>
  </si>
  <si>
    <t xml:space="preserve">  Единый налог на вмененный доход для отдельных видов деятельности</t>
  </si>
  <si>
    <t>182 1 05 02010 02 0000 110</t>
  </si>
  <si>
    <t>000 1 05 03000 01 0000 110</t>
  </si>
  <si>
    <t xml:space="preserve">  Единый сельскохозяйственный налог</t>
  </si>
  <si>
    <t>182 1 05 03010 01 0000 110</t>
  </si>
  <si>
    <t>000 1 05 04000 02 0000 110</t>
  </si>
  <si>
    <t xml:space="preserve">  Налог, взимаемый в связи с применением патентной системы налогообложения</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</si>
  <si>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</si>
  <si>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</si>
  <si>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</si>
  <si>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</si>
  <si>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</si>
  <si>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</si>
  <si>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</si>
  <si>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</si>
  <si>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</si>
  <si>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</si>
  <si>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</si>
  <si>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</si>
  <si>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</si>
  <si>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</si>
  <si>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000 1110000000 0000 000</t>
  </si>
  <si>
    <t xml:space="preserve">  ДОХОДЫ ОТ ИСПОЛЬЗОВАНИЯ ИМУЩЕСТВА, НАХОДЯЩЕГОСЯ В ГОСУДАРСТВЕННОЙ И МУНИЦИПАЛЬНОЙ СОБСТВЕННОСТИ</t>
  </si>
  <si>
    <t>000 1110300000 0000 120</t>
  </si>
  <si>
    <t xml:space="preserve">Проценты,полученные от предоставления бюджетных кредитов внутри страны </t>
  </si>
  <si>
    <t>040 1110305005 0000 120</t>
  </si>
  <si>
    <t xml:space="preserve">Проценты,полученные от предоставления бюджетных кредитов внутри страны за счет средств бюджетов муниципальных районов </t>
  </si>
  <si>
    <t>000 1 11 05000 00 0000 120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</si>
  <si>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</si>
  <si>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</si>
  <si>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</si>
  <si>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</si>
  <si>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</si>
  <si>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040 1110501313 0000 120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</si>
  <si>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</si>
  <si>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000 1110503000 0000 120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</si>
  <si>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</si>
  <si>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040 1110503505 0000 120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</si>
  <si>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</si>
  <si>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000 1110900000 0000 120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</si>
  <si>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</si>
  <si>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</si>
  <si>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</si>
  <si>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040 1110904505 0000 120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</si>
  <si>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</si>
  <si>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</si>
  <si>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</si>
  <si>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</si>
  <si>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</si>
  <si>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000 1120104001 0000 120</t>
  </si>
  <si>
    <t xml:space="preserve">  Плата за размещение отходов производства и потребления</t>
  </si>
  <si>
    <t xml:space="preserve"> 000 1130000000 0000 000</t>
  </si>
  <si>
    <t xml:space="preserve">  ДОХОДЫ ОТ ОКАЗАНИЯ ПЛАТНЫХ УСЛУГ И КОМПЕНСАЦИИ ЗАТРАТ ГОСУДАРСТВА</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</si>
  <si>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</si>
  <si>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</si>
  <si>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</si>
  <si>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</si>
  <si>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</si>
  <si>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</si>
  <si>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</si>
  <si>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</si>
  <si>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</si>
  <si>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000 1 14 06000 00 0000 430</t>
  </si>
  <si>
    <t xml:space="preserve">  Доходы от продажи земельных участков, находящихся в государственной и муниципальной собственности</t>
  </si>
  <si>
    <t>000 1 14 06010 00 0000 430</t>
  </si>
  <si>
    <t xml:space="preserve">  Доходы от продажи земельных участков, государственная собственность на которые не разграничена</t>
  </si>
  <si>
    <t>040 1 14 06013 05 0000 430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</si>
  <si>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</si>
  <si>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040 1 14 06013 13 0000 430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</si>
  <si>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</si>
  <si>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040 1 14 06300 00 0000 430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</si>
  <si>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t>
  </si>
  <si>
    <t>040 1 14 06310 00 0000 430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</si>
  <si>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</si>
  <si>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040 1 1406313 05 0000 430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</si>
  <si>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</si>
  <si>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000 1160000000 0000 000</t>
  </si>
  <si>
    <t xml:space="preserve">  ШТРАФЫ, САНКЦИИ, ВОЗМЕЩЕНИЕ УЩЕРБА</t>
  </si>
  <si>
    <t>000 1160100001 0000 140</t>
  </si>
  <si>
    <t>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</si>
  <si>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</si>
  <si>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</si>
  <si>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</si>
  <si>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</si>
  <si>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042 1160105301 0000 140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</si>
  <si>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</si>
  <si>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</si>
  <si>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</si>
  <si>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</si>
  <si>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</si>
  <si>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</si>
  <si>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</si>
  <si>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</si>
  <si>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023 1160107301 0000 140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</si>
  <si>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</si>
  <si>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</si>
  <si>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</si>
  <si>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</si>
  <si>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042 1160108301 0000140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</si>
  <si>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</si>
  <si>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</si>
  <si>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</si>
  <si>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042 1160109301 0000 140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</si>
  <si>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</si>
  <si>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</si>
  <si>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</si>
  <si>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</si>
  <si>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</si>
  <si>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</si>
  <si>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</si>
  <si>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</si>
  <si>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</si>
  <si>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</si>
  <si>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</si>
  <si>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</si>
  <si>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</si>
  <si>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</si>
  <si>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</si>
  <si>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</si>
  <si>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</si>
  <si>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</si>
  <si>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</si>
  <si>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</si>
  <si>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</si>
  <si>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</si>
  <si>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</si>
  <si>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023 1160120301 0000 140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</si>
  <si>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</si>
  <si>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042 1160120301 0000 140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</si>
  <si>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</si>
  <si>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</si>
  <si>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</si>
  <si>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</si>
  <si>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</si>
  <si>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</si>
  <si>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</si>
  <si>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</si>
  <si>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</si>
  <si>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</si>
  <si>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</si>
  <si>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000 2021000000 0000 150</t>
  </si>
  <si>
    <t xml:space="preserve">  Дотации бюджетам бюджетной системы Российской Федерации </t>
  </si>
  <si>
    <t xml:space="preserve"> 000 2021500100 0000 150</t>
  </si>
  <si>
    <t xml:space="preserve">  Дотации на выравнивание бюджетной обеспеченности</t>
  </si>
  <si>
    <t>040 2021500105 0000 150</t>
  </si>
  <si>
    <t xml:space="preserve">  Дотации бюджетам муниципальных районов на выравнивание  бюджетной обеспеченности из бюджета субъекта Российской Федерации </t>
  </si>
  <si>
    <t>000 2021500200 0000 150</t>
  </si>
  <si>
    <t>Дотации бюджетам на поддержку мер по обеспечению сбалансированности бюджетов</t>
  </si>
  <si>
    <t>040 2021500205 0000 150</t>
  </si>
  <si>
    <t>Дотации бюджетам муниципальных районов на поддержку мер по обеспечению сбалансированности бюджетов</t>
  </si>
  <si>
    <t xml:space="preserve"> 000 2022000000 0000 150</t>
  </si>
  <si>
    <t xml:space="preserve">  Субсидии бюджетам бюджетной системы Российской Федерации (межбюджетные субсидии)</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</si>
  <si>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</si>
  <si>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</si>
  <si>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</si>
  <si>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</si>
  <si>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</si>
  <si>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</si>
  <si>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</si>
  <si>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</si>
  <si>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000 2022559900 0000 150</t>
  </si>
  <si>
    <t xml:space="preserve">Субсидии бюджетам на подготовку проектов межевания земельных участков и на проведение кадастровых работ </t>
  </si>
  <si>
    <t>040 2022559905 0000 150</t>
  </si>
  <si>
    <t xml:space="preserve">Субсидии бюджетам муниципльных районов на подготовку проектов межевания земельных участков и на проведение кадастровых работ </t>
  </si>
  <si>
    <t>000 2022551900 0000 150</t>
  </si>
  <si>
    <t xml:space="preserve">Субсидии бюджетам на поддержку отрасли культуры </t>
  </si>
  <si>
    <t>040 2022551905 0000 150</t>
  </si>
  <si>
    <t xml:space="preserve">Субсидии бюджетам муниципальных районов на поддержку отрасли культуры </t>
  </si>
  <si>
    <t xml:space="preserve"> 000 2022999900 0000 150</t>
  </si>
  <si>
    <t xml:space="preserve">  Прочие субсидии</t>
  </si>
  <si>
    <t>040 2022999905 0000 150</t>
  </si>
  <si>
    <t xml:space="preserve">  Прочие субсидии бюджетам муниципальных районов</t>
  </si>
  <si>
    <t xml:space="preserve"> 000 2023000000 0000 150</t>
  </si>
  <si>
    <t xml:space="preserve">  Субвенции бюджетам бюджетной системы Российской Федерации</t>
  </si>
  <si>
    <t>000 202 3002400 0000 150</t>
  </si>
  <si>
    <t xml:space="preserve">  Субвенции местным бюджетам на выполнение передаваемых полномочий субъектов Российской Федерации</t>
  </si>
  <si>
    <t>040 202 3002405 0000 150</t>
  </si>
  <si>
    <t xml:space="preserve">  Субвенции бюджетам муниципальных районов на выполнение передаваемых полномочий субъектов Российской Федерации</t>
  </si>
  <si>
    <t>000 2 02 3508200 0000 150</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</si>
  <si>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</si>
  <si>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040 2 02 3508205 0000 150</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</si>
  <si>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</si>
  <si>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000 2 02 3512000 0000 150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</si>
  <si>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</si>
  <si>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040 2 02 3512005 0000 150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</si>
  <si>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</si>
  <si>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000 2 02 3999900 0000 150</t>
  </si>
  <si>
    <t xml:space="preserve">  Прочие субвенции</t>
  </si>
  <si>
    <t>040 2 02 3999905 0000 150</t>
  </si>
  <si>
    <t xml:space="preserve">  Прочие субвенции бюджетам муниципальных районов</t>
  </si>
  <si>
    <t xml:space="preserve"> 000 2024000000 0000 150</t>
  </si>
  <si>
    <t xml:space="preserve">  Иные межбюджетные трансферты</t>
  </si>
  <si>
    <t xml:space="preserve"> 000 2024001400 0000 150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</si>
  <si>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</si>
  <si>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040 2024001405 0000 150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</si>
  <si>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</si>
  <si>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000 2024517900 0000 150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</si>
  <si>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классификации доходов бюджетов </t>
  </si>
  <si>
    <t xml:space="preserve">040 2024517905 0000 150
</t>
  </si>
  <si>
    <t xml:space="preserve">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</si>
  <si>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000 2024530300 0000 150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</si>
  <si>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образоания, образовательные программы среднего общего образования </t>
  </si>
  <si>
    <t>040 2 02 4530305 0000 150</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</si>
  <si>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</si>
  <si>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000 2 02 4578400 0000 150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</si>
  <si>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</si>
  <si>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040 2 02 4578405 0000 150</t>
  </si>
  <si>
    <t xml:space="preserve">Межбюджетные трансферты,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t>
  </si>
  <si>
    <t>000 2024999905 0000 150</t>
  </si>
  <si>
    <t>Прочие межбюджетные трансферты, передаваемые бюджетам</t>
  </si>
  <si>
    <t>040 2024999905 0000 150</t>
  </si>
  <si>
    <t>Прочие межбюджетные трансферты, передаваемые бюджетам муниципальных районов</t>
  </si>
  <si>
    <t>000 2190000000 0000 000</t>
  </si>
  <si>
    <t xml:space="preserve">  ВОЗВРАТ ОСТАТКОВ СУБСИДИЙ, СУБВЕНЦИЙ И ИНЫХ МЕЖБЮДЖЕТНЫХ ТРАНСФЕРТОВ, ИМЕЮЩИХ ЦЕЛЕВОЕ НАЗНАЧЕНИЕ, ПРОШЛЫХ ЛЕТ</t>
  </si>
  <si>
    <t>000 2190000005 0000 150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</si>
  <si>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</si>
  <si>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040 2192530405 0000 150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</si>
  <si>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</si>
  <si>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040 2196001005 0000 150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</si>
  <si>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</si>
  <si>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Итого доходов</t>
  </si>
  <si>
    <t>048 1120101001 6000 120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</si>
  <si>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</si>
  <si>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048 1120103001 6000 120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</si>
  <si>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</si>
  <si>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048 1120104101 6000 120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</si>
  <si>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</si>
  <si>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048 1120104201 6000 120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</si>
  <si>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</si>
  <si>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000 1140200000 0000 000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</si>
  <si>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</si>
  <si>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000 1140205005 0000 410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</si>
  <si>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</si>
  <si>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040 1140205305 0000 410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</si>
  <si>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</si>
  <si>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040 1140205305 0000 440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</si>
  <si>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</si>
  <si>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182 1 01 02080 01 0000 110</t>
  </si>
  <si>
    <t>182 1 01 02130 01 0000 110</t>
  </si>
  <si>
    <t>182 1 01 02140 01 0000 110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</si>
  <si>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</si>
  <si>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</si>
  <si>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</si>
  <si>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</si>
  <si>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</si>
  <si>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Проведение ремонта муниципального жилого фонда (Закупка товаров, работ и услуг для обеспечения государственных (муниципальных) нужд) </t>
  </si>
  <si>
    <t xml:space="preserve"> от 15.11.2023 № 39/17</t>
  </si>
  <si>
    <t>от 15.11.2023 № 39/17</t>
  </si>
  <si>
    <t xml:space="preserve">Выполнение комплексных кадастровых работ на территории Тейковского муниципального района  (Закупка товаров, работ и услуг для обеспечения государственных (муниципальных) нужд)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</si>
</sst>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
      <b/>
      <i/>
      <sz val="12"/>
      <color theme="1"/>
      <name val="Times New Roman"/>
      <family val="1"/>
      <charset val="204"/>
    </font>
    <font>
      <b/>
      <sz val="11"/>
      <color theme="1"/>
      <name val="Calibri"/>
      <family val="2"/>
      <charset val="204"/>
      <scheme val="minor"/>
    </font>
    <font>
      <b/>
      <sz val="13"/>
      <color theme="1"/>
      <name val="Times New Roman"/>
      <family val="1"/>
      <charset val="204"/>
    </font>
    <font>
      <sz val="10"/>
      <color rgb="FF333333"/>
      <name val="Times New Roman"/>
      <family val="1"/>
      <charset val="204"/>
    </font>
  </fonts>
  <fills count="5">
    <fill>
      <patternFill patternType="none"/>
    </fill>
    <fill>
      <patternFill patternType="gray125"/>
    </fill>
    <fill>
      <patternFill patternType="solid">
        <fgColor rgb="FFFFFF99"/>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style="thin">
        <color indexed="64"/>
      </left>
      <right/>
      <top/>
      <bottom style="thin">
        <color indexed="64"/>
      </bottom>
      <diagonal/>
    </border>
  </borders>
  <cellStyleXfs count="8">
    <xf numFmtId="0" fontId="0" fillId="0" borderId="0"/>
    <xf numFmtId="0" fontId="11" fillId="0" borderId="10">
      <alignment horizontal="left" wrapText="1" indent="2"/>
    </xf>
    <xf numFmtId="49" fontId="11" fillId="0" borderId="11">
      <alignment horizontal="center"/>
    </xf>
    <xf numFmtId="0" fontId="11" fillId="0" borderId="10">
      <alignment horizontal="left" wrapText="1" indent="2"/>
    </xf>
    <xf numFmtId="49" fontId="11" fillId="0" borderId="11">
      <alignment horizontal="center"/>
    </xf>
    <xf numFmtId="4" fontId="13" fillId="2" borderId="12">
      <alignment horizontal="right" vertical="top" shrinkToFit="1"/>
    </xf>
    <xf numFmtId="49" fontId="20" fillId="0" borderId="12">
      <alignment horizontal="center"/>
    </xf>
    <xf numFmtId="0" fontId="20" fillId="0" borderId="13">
      <alignment horizontal="left" wrapText="1" indent="2"/>
    </xf>
  </cellStyleXfs>
  <cellXfs count="182">
    <xf numFmtId="0" fontId="0" fillId="0" borderId="0" xfId="0"/>
    <xf numFmtId="0" fontId="1" fillId="0" borderId="0" xfId="0" applyFont="1" applyAlignment="1">
      <alignment horizontal="right" indent="15"/>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Border="1" applyAlignment="1">
      <alignment horizontal="justify" vertical="top" wrapText="1"/>
    </xf>
    <xf numFmtId="0" fontId="8" fillId="0" borderId="7" xfId="0" applyFont="1" applyBorder="1" applyAlignment="1">
      <alignment vertical="top" wrapText="1"/>
    </xf>
    <xf numFmtId="0" fontId="2" fillId="0" borderId="0" xfId="0" applyFont="1" applyAlignment="1">
      <alignment horizontal="right" wrapText="1"/>
    </xf>
    <xf numFmtId="0" fontId="4" fillId="0" borderId="1" xfId="0" applyFont="1" applyBorder="1" applyAlignment="1">
      <alignment wrapText="1"/>
    </xf>
    <xf numFmtId="0" fontId="4" fillId="0" borderId="1" xfId="0" applyFont="1" applyBorder="1" applyAlignment="1">
      <alignment horizontal="center" vertical="top"/>
    </xf>
    <xf numFmtId="0" fontId="4" fillId="0" borderId="1" xfId="0" applyFont="1" applyBorder="1" applyAlignment="1">
      <alignment vertical="top" wrapText="1"/>
    </xf>
    <xf numFmtId="4" fontId="7"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4" fillId="0" borderId="1" xfId="0" applyNumberFormat="1" applyFont="1" applyBorder="1" applyAlignment="1">
      <alignment horizontal="center" vertical="top" wrapText="1"/>
    </xf>
    <xf numFmtId="0" fontId="5" fillId="0" borderId="1" xfId="0" applyFont="1" applyBorder="1" applyAlignment="1">
      <alignment vertical="top" wrapText="1"/>
    </xf>
    <xf numFmtId="4"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0" fillId="0" borderId="1" xfId="0" applyBorder="1"/>
    <xf numFmtId="49" fontId="4"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0" fillId="0" borderId="0" xfId="0" applyAlignment="1">
      <alignment wrapText="1"/>
    </xf>
    <xf numFmtId="0" fontId="4" fillId="0" borderId="7" xfId="0" applyFont="1" applyBorder="1" applyAlignment="1">
      <alignment horizontal="center" vertical="top" wrapText="1"/>
    </xf>
    <xf numFmtId="0" fontId="9" fillId="0" borderId="7" xfId="0" applyFont="1" applyBorder="1" applyAlignment="1">
      <alignment horizontal="center" vertical="top" wrapText="1"/>
    </xf>
    <xf numFmtId="0" fontId="8" fillId="0" borderId="7" xfId="0" applyFont="1" applyBorder="1" applyAlignment="1">
      <alignment horizontal="center" vertical="top" wrapText="1"/>
    </xf>
    <xf numFmtId="0" fontId="4" fillId="0" borderId="7" xfId="0" applyFont="1" applyBorder="1" applyAlignment="1">
      <alignment vertical="top" wrapText="1"/>
    </xf>
    <xf numFmtId="0" fontId="8" fillId="0" borderId="2" xfId="0" applyFont="1" applyBorder="1" applyAlignment="1">
      <alignment vertical="top" wrapText="1"/>
    </xf>
    <xf numFmtId="4" fontId="6" fillId="0" borderId="2" xfId="0" applyNumberFormat="1" applyFont="1" applyBorder="1" applyAlignment="1">
      <alignment horizontal="center" vertical="top" wrapText="1"/>
    </xf>
    <xf numFmtId="4" fontId="14" fillId="0" borderId="1" xfId="0" applyNumberFormat="1" applyFont="1" applyBorder="1" applyAlignment="1">
      <alignment horizontal="center" vertical="top"/>
    </xf>
    <xf numFmtId="49" fontId="4" fillId="0" borderId="4" xfId="0" applyNumberFormat="1" applyFont="1" applyBorder="1" applyAlignment="1">
      <alignment horizontal="center" vertical="top" wrapText="1"/>
    </xf>
    <xf numFmtId="0" fontId="14" fillId="0" borderId="1" xfId="0" applyFont="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49" fontId="14" fillId="0" borderId="1" xfId="0" applyNumberFormat="1" applyFont="1" applyBorder="1" applyAlignment="1">
      <alignment horizontal="center" vertical="top" wrapText="1"/>
    </xf>
    <xf numFmtId="0" fontId="8" fillId="0" borderId="1" xfId="0" applyFont="1" applyBorder="1" applyAlignment="1">
      <alignment horizontal="justify" vertical="top"/>
    </xf>
    <xf numFmtId="0" fontId="4" fillId="0" borderId="1" xfId="0" applyFont="1" applyBorder="1" applyAlignment="1">
      <alignment horizontal="justify"/>
    </xf>
    <xf numFmtId="0" fontId="19" fillId="0" borderId="1" xfId="0" applyFont="1" applyBorder="1" applyAlignment="1">
      <alignment horizontal="center" vertical="top" wrapText="1"/>
    </xf>
    <xf numFmtId="49" fontId="4" fillId="0" borderId="1" xfId="0" applyNumberFormat="1" applyFont="1" applyBorder="1" applyAlignment="1">
      <alignment vertical="top" wrapText="1"/>
    </xf>
    <xf numFmtId="0" fontId="3" fillId="0" borderId="0" xfId="0" applyFont="1" applyAlignment="1">
      <alignment horizontal="center" wrapText="1"/>
    </xf>
    <xf numFmtId="4" fontId="6" fillId="0" borderId="7" xfId="0" applyNumberFormat="1" applyFont="1" applyBorder="1" applyAlignment="1">
      <alignment horizontal="center" vertical="top" wrapText="1"/>
    </xf>
    <xf numFmtId="4" fontId="14" fillId="3" borderId="1" xfId="0" applyNumberFormat="1" applyFont="1" applyFill="1" applyBorder="1" applyAlignment="1">
      <alignment horizontal="center" vertical="top" wrapText="1"/>
    </xf>
    <xf numFmtId="4" fontId="15" fillId="0" borderId="1" xfId="0" applyNumberFormat="1" applyFont="1" applyBorder="1" applyAlignment="1">
      <alignment horizontal="center" vertical="top"/>
    </xf>
    <xf numFmtId="4" fontId="7" fillId="0" borderId="7" xfId="0" applyNumberFormat="1" applyFont="1" applyBorder="1" applyAlignment="1">
      <alignment horizontal="center" vertical="top" wrapText="1"/>
    </xf>
    <xf numFmtId="4" fontId="6" fillId="0" borderId="7" xfId="0" applyNumberFormat="1" applyFont="1" applyBorder="1" applyAlignment="1">
      <alignment horizontal="center"/>
    </xf>
    <xf numFmtId="4" fontId="6" fillId="0" borderId="7" xfId="0" applyNumberFormat="1" applyFont="1" applyBorder="1" applyAlignment="1">
      <alignment horizontal="center" vertical="top"/>
    </xf>
    <xf numFmtId="4" fontId="6" fillId="0" borderId="7" xfId="0" applyNumberFormat="1" applyFont="1" applyBorder="1" applyAlignment="1">
      <alignment horizontal="center" vertical="center"/>
    </xf>
    <xf numFmtId="4" fontId="7" fillId="0" borderId="7" xfId="0" applyNumberFormat="1" applyFont="1" applyBorder="1" applyAlignment="1">
      <alignment horizontal="center"/>
    </xf>
    <xf numFmtId="0" fontId="4" fillId="0" borderId="1" xfId="0" applyFont="1" applyBorder="1" applyAlignment="1">
      <alignment horizontal="center" vertical="top" wrapText="1"/>
    </xf>
    <xf numFmtId="4" fontId="6" fillId="0" borderId="8" xfId="0" applyNumberFormat="1" applyFont="1" applyBorder="1" applyAlignment="1">
      <alignment horizontal="center" vertical="top"/>
    </xf>
    <xf numFmtId="4" fontId="6" fillId="0" borderId="1" xfId="0" applyNumberFormat="1" applyFont="1" applyBorder="1" applyAlignment="1">
      <alignment horizontal="center"/>
    </xf>
    <xf numFmtId="4" fontId="7" fillId="0" borderId="1" xfId="0" applyNumberFormat="1" applyFont="1" applyBorder="1" applyAlignment="1">
      <alignment horizontal="center"/>
    </xf>
    <xf numFmtId="4" fontId="15"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Border="1" applyAlignment="1">
      <alignment vertical="top" wrapText="1"/>
    </xf>
    <xf numFmtId="0" fontId="8" fillId="3"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3" borderId="1" xfId="0" applyFont="1" applyFill="1" applyBorder="1" applyAlignment="1">
      <alignment horizontal="justify" vertical="top" wrapText="1"/>
    </xf>
    <xf numFmtId="0" fontId="9" fillId="0" borderId="1" xfId="0" applyFont="1" applyBorder="1" applyAlignment="1">
      <alignment horizontal="justify" vertical="top" wrapText="1"/>
    </xf>
    <xf numFmtId="0" fontId="5" fillId="0" borderId="3" xfId="0" applyFont="1" applyBorder="1" applyAlignment="1">
      <alignment horizontal="center" vertical="top" wrapText="1"/>
    </xf>
    <xf numFmtId="4" fontId="14"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0" xfId="0" applyFont="1" applyAlignment="1">
      <alignment horizontal="right" indent="15"/>
    </xf>
    <xf numFmtId="0" fontId="21" fillId="0" borderId="0" xfId="0" applyFont="1" applyAlignment="1">
      <alignment horizontal="center"/>
    </xf>
    <xf numFmtId="0" fontId="21" fillId="0" borderId="0" xfId="0" applyFont="1" applyAlignment="1">
      <alignment horizontal="right"/>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5" fillId="0" borderId="15" xfId="0" applyFont="1" applyBorder="1" applyAlignment="1">
      <alignment horizontal="justify" vertical="top" wrapText="1"/>
    </xf>
    <xf numFmtId="4" fontId="15" fillId="0" borderId="3" xfId="0" applyNumberFormat="1" applyFont="1" applyBorder="1" applyAlignment="1">
      <alignment horizontal="center" vertical="top" wrapText="1"/>
    </xf>
    <xf numFmtId="0" fontId="2" fillId="0" borderId="0" xfId="0" applyFont="1"/>
    <xf numFmtId="0" fontId="4" fillId="0" borderId="0" xfId="0" applyFont="1"/>
    <xf numFmtId="0" fontId="5" fillId="0" borderId="1" xfId="0" applyFont="1" applyBorder="1" applyAlignment="1">
      <alignment horizont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top" wrapText="1"/>
    </xf>
    <xf numFmtId="0" fontId="5" fillId="0" borderId="1" xfId="0" applyFont="1" applyBorder="1" applyAlignment="1">
      <alignment wrapText="1"/>
    </xf>
    <xf numFmtId="1" fontId="4" fillId="0" borderId="1" xfId="0" applyNumberFormat="1" applyFont="1" applyBorder="1" applyAlignment="1">
      <alignment horizontal="center" vertical="top" wrapText="1"/>
    </xf>
    <xf numFmtId="49" fontId="8" fillId="0" borderId="1" xfId="4" applyFont="1" applyBorder="1" applyAlignment="1">
      <alignment horizontal="center" vertical="top"/>
    </xf>
    <xf numFmtId="0" fontId="8" fillId="0" borderId="1" xfId="3" applyFont="1" applyBorder="1" applyAlignment="1">
      <alignment wrapText="1"/>
    </xf>
    <xf numFmtId="4" fontId="6" fillId="4"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24" fillId="0" borderId="1" xfId="0" applyFont="1" applyBorder="1" applyAlignment="1">
      <alignment horizontal="center" vertical="top"/>
    </xf>
    <xf numFmtId="4" fontId="14" fillId="4" borderId="1" xfId="5" applyFont="1" applyFill="1" applyBorder="1" applyAlignment="1">
      <alignment horizontal="center" vertical="top" shrinkToFit="1"/>
    </xf>
    <xf numFmtId="49" fontId="8" fillId="0" borderId="1" xfId="4" applyFont="1" applyBorder="1">
      <alignment horizontal="center"/>
    </xf>
    <xf numFmtId="49" fontId="5" fillId="0" borderId="1" xfId="0" applyNumberFormat="1" applyFont="1" applyBorder="1" applyAlignment="1">
      <alignment horizontal="center" vertical="top" wrapText="1"/>
    </xf>
    <xf numFmtId="4" fontId="7" fillId="4" borderId="1" xfId="0" applyNumberFormat="1" applyFont="1" applyFill="1" applyBorder="1" applyAlignment="1">
      <alignment horizontal="center" vertical="top" wrapText="1"/>
    </xf>
    <xf numFmtId="0" fontId="8" fillId="0" borderId="1" xfId="3" applyFont="1" applyBorder="1" applyAlignment="1">
      <alignment vertical="top" wrapText="1"/>
    </xf>
    <xf numFmtId="49" fontId="8" fillId="0" borderId="1" xfId="6" applyFont="1" applyBorder="1" applyAlignment="1">
      <alignment horizontal="center" vertical="top"/>
    </xf>
    <xf numFmtId="0" fontId="8" fillId="0" borderId="1" xfId="7" applyFont="1" applyBorder="1" applyAlignment="1">
      <alignment vertical="top" wrapText="1"/>
    </xf>
    <xf numFmtId="0" fontId="8" fillId="0" borderId="1" xfId="3" applyFont="1" applyBorder="1" applyAlignment="1">
      <alignment horizontal="left" vertical="top" wrapText="1"/>
    </xf>
    <xf numFmtId="49" fontId="24" fillId="0" borderId="1" xfId="0" applyNumberFormat="1" applyFont="1" applyBorder="1" applyAlignment="1">
      <alignment horizontal="center" vertical="top"/>
    </xf>
    <xf numFmtId="0" fontId="8" fillId="0" borderId="1" xfId="7" applyFont="1" applyBorder="1" applyAlignment="1">
      <alignment horizontal="left" vertical="top" wrapText="1"/>
    </xf>
    <xf numFmtId="0" fontId="4" fillId="0" borderId="1" xfId="0" applyFont="1" applyBorder="1" applyAlignment="1">
      <alignment horizontal="justify" wrapText="1"/>
    </xf>
    <xf numFmtId="0" fontId="0" fillId="0" borderId="1" xfId="0" applyBorder="1" applyAlignment="1">
      <alignment horizontal="center" vertical="top"/>
    </xf>
    <xf numFmtId="49" fontId="9" fillId="0" borderId="1" xfId="4" applyFont="1" applyBorder="1" applyAlignment="1">
      <alignment horizontal="center" vertical="top"/>
    </xf>
    <xf numFmtId="0" fontId="9" fillId="0" borderId="1" xfId="3"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left" vertical="top" wrapText="1"/>
    </xf>
    <xf numFmtId="0" fontId="24" fillId="0" borderId="1" xfId="0" applyFont="1" applyBorder="1" applyAlignment="1">
      <alignment wrapText="1"/>
    </xf>
    <xf numFmtId="0" fontId="9" fillId="0" borderId="1" xfId="3" applyFont="1" applyBorder="1" applyAlignment="1">
      <alignment vertical="top" wrapText="1"/>
    </xf>
    <xf numFmtId="0" fontId="23" fillId="0" borderId="0" xfId="0" applyFont="1" applyAlignment="1">
      <alignment horizontal="center" wrapText="1"/>
    </xf>
    <xf numFmtId="0" fontId="4" fillId="0" borderId="6" xfId="0" applyFont="1" applyBorder="1" applyAlignment="1">
      <alignment horizontal="right" wrapText="1"/>
    </xf>
    <xf numFmtId="0" fontId="2" fillId="0" borderId="0" xfId="0" applyFont="1" applyAlignment="1">
      <alignment horizontal="right" wrapText="1"/>
    </xf>
    <xf numFmtId="0" fontId="2" fillId="0" borderId="0" xfId="0" applyFont="1" applyAlignment="1">
      <alignment horizontal="right" wrapText="1" shrinkToFit="1"/>
    </xf>
    <xf numFmtId="0" fontId="3" fillId="0" borderId="0" xfId="0" applyFont="1" applyAlignment="1">
      <alignment horizontal="center" wrapText="1"/>
    </xf>
    <xf numFmtId="0" fontId="22" fillId="0" borderId="0" xfId="0" applyFont="1" applyAlignment="1">
      <alignment horizontal="center" wrapText="1"/>
    </xf>
    <xf numFmtId="0" fontId="7" fillId="0" borderId="0" xfId="0" applyFont="1" applyAlignment="1">
      <alignment horizont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horizontal="justify" vertical="top" wrapText="1"/>
    </xf>
    <xf numFmtId="0" fontId="4" fillId="0" borderId="15" xfId="0" applyFont="1" applyBorder="1" applyAlignment="1">
      <alignment horizontal="justify" vertical="top" wrapText="1"/>
    </xf>
    <xf numFmtId="4" fontId="14" fillId="0" borderId="2" xfId="0" applyNumberFormat="1" applyFont="1" applyBorder="1" applyAlignment="1">
      <alignment horizontal="center" vertical="top" wrapText="1"/>
    </xf>
    <xf numFmtId="4" fontId="14"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7" xfId="0" applyFont="1" applyBorder="1" applyAlignment="1">
      <alignment horizontal="justify" vertical="top" wrapText="1"/>
    </xf>
    <xf numFmtId="4" fontId="15" fillId="0" borderId="1" xfId="0" applyNumberFormat="1" applyFont="1" applyBorder="1" applyAlignment="1">
      <alignment horizontal="center" vertical="top" wrapText="1"/>
    </xf>
    <xf numFmtId="2" fontId="15"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7" xfId="0" applyFont="1" applyBorder="1" applyAlignment="1">
      <alignment horizontal="justify" vertical="top" wrapText="1"/>
    </xf>
    <xf numFmtId="4" fontId="14" fillId="0" borderId="1" xfId="0" applyNumberFormat="1" applyFont="1" applyBorder="1" applyAlignment="1">
      <alignment horizontal="center" vertical="top" wrapText="1"/>
    </xf>
    <xf numFmtId="0" fontId="0" fillId="0" borderId="0" xfId="0" applyAlignment="1">
      <alignment wrapText="1"/>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2" fillId="0" borderId="0" xfId="0" applyFont="1" applyAlignment="1">
      <alignment wrapText="1"/>
    </xf>
    <xf numFmtId="0" fontId="8" fillId="0" borderId="1" xfId="0" applyFont="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16" fillId="0" borderId="0" xfId="0" applyFont="1" applyAlignment="1">
      <alignment horizontal="right" wrapText="1"/>
    </xf>
    <xf numFmtId="0" fontId="0" fillId="0" borderId="0" xfId="0" applyAlignment="1">
      <alignment horizontal="righ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0" fillId="0" borderId="0" xfId="0" applyFont="1" applyAlignment="1">
      <alignment horizontal="center" wrapText="1"/>
    </xf>
    <xf numFmtId="0" fontId="12" fillId="0" borderId="6" xfId="0" applyFont="1" applyBorder="1" applyAlignment="1">
      <alignment horizontal="right" wrapText="1"/>
    </xf>
    <xf numFmtId="0" fontId="12" fillId="0" borderId="0" xfId="0" applyFont="1" applyAlignment="1">
      <alignment horizontal="right" wrapText="1"/>
    </xf>
    <xf numFmtId="0" fontId="0" fillId="0" borderId="0" xfId="0"/>
    <xf numFmtId="0" fontId="9" fillId="0" borderId="7" xfId="0" applyFont="1" applyBorder="1" applyAlignment="1">
      <alignment horizontal="center" vertical="top"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0" fontId="8" fillId="0" borderId="1" xfId="0" applyFont="1" applyBorder="1" applyAlignment="1">
      <alignment horizontal="justify" vertical="top" wrapText="1"/>
    </xf>
    <xf numFmtId="0" fontId="4" fillId="0" borderId="1" xfId="0" applyFont="1" applyBorder="1" applyAlignment="1">
      <alignment horizontal="center" vertical="top"/>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1" xfId="0" applyNumberFormat="1" applyFont="1" applyBorder="1" applyAlignment="1">
      <alignment horizontal="center" vertical="top"/>
    </xf>
    <xf numFmtId="0" fontId="2" fillId="0" borderId="6" xfId="0" applyFont="1" applyBorder="1" applyAlignment="1">
      <alignment horizontal="right" wrapText="1"/>
    </xf>
    <xf numFmtId="4" fontId="7" fillId="0" borderId="7"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2" fillId="0" borderId="1" xfId="0" applyFont="1" applyBorder="1" applyAlignment="1">
      <alignment horizontal="center" wrapText="1"/>
    </xf>
    <xf numFmtId="0" fontId="8" fillId="3" borderId="7"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1" xfId="0" applyFont="1" applyFill="1" applyBorder="1" applyAlignment="1">
      <alignment horizontal="justify" vertical="top" wrapText="1"/>
    </xf>
    <xf numFmtId="0" fontId="8" fillId="3" borderId="1" xfId="0" applyFont="1" applyFill="1" applyBorder="1" applyAlignment="1">
      <alignment horizontal="center" vertical="top" wrapText="1"/>
    </xf>
    <xf numFmtId="0" fontId="8" fillId="0" borderId="9" xfId="0" applyFont="1" applyBorder="1" applyAlignment="1">
      <alignment horizontal="center" vertical="top" wrapText="1"/>
    </xf>
    <xf numFmtId="49" fontId="4" fillId="0" borderId="9" xfId="0" applyNumberFormat="1"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left" vertical="top" wrapText="1"/>
    </xf>
    <xf numFmtId="0" fontId="14" fillId="0" borderId="6" xfId="0" applyFont="1" applyBorder="1" applyAlignment="1">
      <alignment horizontal="right"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wrapText="1"/>
    </xf>
    <xf numFmtId="0" fontId="8"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8" fillId="3" borderId="1" xfId="0" applyFont="1" applyFill="1" applyBorder="1" applyAlignment="1">
      <alignment horizontal="justify" vertical="top"/>
    </xf>
    <xf numFmtId="0" fontId="4" fillId="3" borderId="1" xfId="0" applyFont="1" applyFill="1" applyBorder="1" applyAlignment="1">
      <alignment horizontal="justify" vertical="top" wrapText="1"/>
    </xf>
    <xf numFmtId="0" fontId="9" fillId="0" borderId="1" xfId="0" applyFont="1" applyBorder="1" applyAlignment="1">
      <alignment horizontal="justify" vertical="top" wrapText="1"/>
    </xf>
    <xf numFmtId="0" fontId="8" fillId="3" borderId="1"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4" fillId="0" borderId="1" xfId="0" applyFont="1" applyBorder="1" applyAlignment="1">
      <alignment horizontal="left" wrapText="1"/>
    </xf>
  </cellXfs>
  <cellStyles count="8">
    <cellStyle name="xl30" xfId="3" xr:uid="{00000000-0005-0000-0000-000000000000}"/>
    <cellStyle name="xl31" xfId="7" xr:uid="{00000000-0005-0000-0000-000001000000}"/>
    <cellStyle name="xl32" xfId="1" xr:uid="{00000000-0005-0000-0000-000002000000}"/>
    <cellStyle name="xl41" xfId="4" xr:uid="{00000000-0005-0000-0000-000003000000}"/>
    <cellStyle name="xl42" xfId="5" xr:uid="{00000000-0005-0000-0000-000004000000}"/>
    <cellStyle name="xl43" xfId="6" xr:uid="{00000000-0005-0000-0000-000005000000}"/>
    <cellStyle name="xl45" xfId="2" xr:uid="{00000000-0005-0000-0000-000006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84546-0A17-424F-9D49-3D60E60B2C39}">
  <dimension ref="A1:E165"/>
  <sheetViews>
    <sheetView tabSelected="1" view="pageBreakPreview" zoomScale="98" zoomScaleNormal="100" zoomScaleSheetLayoutView="98" workbookViewId="0">
      <selection activeCell="D14" sqref="D14"/>
    </sheetView>
  </sheetViews>
  <sheetFormatPr defaultRowHeight="15" x14ac:dyDescent="0.25"/>
  <cols>
    <col min="1" max="1" width="23.28515625" customWidth="1"/>
    <col min="2" max="2" width="57.5703125" customWidth="1"/>
    <col min="3" max="3" width="15.140625" customWidth="1"/>
    <col min="4" max="4" width="14.7109375" customWidth="1"/>
    <col min="5" max="5" width="15.28515625" customWidth="1"/>
  </cols>
  <sheetData>
    <row r="1" spans="1:5" ht="15.75" customHeight="1" x14ac:dyDescent="0.25">
      <c r="B1" s="102" t="s">
        <v>471</v>
      </c>
      <c r="C1" s="102"/>
      <c r="D1" s="102"/>
      <c r="E1" s="102"/>
    </row>
    <row r="2" spans="1:5" ht="15.75" customHeight="1" x14ac:dyDescent="0.25">
      <c r="B2" s="102" t="s">
        <v>0</v>
      </c>
      <c r="C2" s="102"/>
      <c r="D2" s="102"/>
      <c r="E2" s="102"/>
    </row>
    <row r="3" spans="1:5" ht="15.75" x14ac:dyDescent="0.25">
      <c r="B3" s="103" t="s">
        <v>521</v>
      </c>
      <c r="C3" s="103"/>
      <c r="D3" s="103"/>
      <c r="E3" s="103"/>
    </row>
    <row r="4" spans="1:5" ht="15.75" customHeight="1" x14ac:dyDescent="0.25">
      <c r="B4" s="102" t="s">
        <v>2</v>
      </c>
      <c r="C4" s="102"/>
      <c r="D4" s="102"/>
      <c r="E4" s="102"/>
    </row>
    <row r="5" spans="1:5" ht="15.75" customHeight="1" x14ac:dyDescent="0.25">
      <c r="B5" s="102" t="s">
        <v>819</v>
      </c>
      <c r="C5" s="102"/>
      <c r="D5" s="102"/>
      <c r="E5" s="102"/>
    </row>
    <row r="6" spans="1:5" ht="15.75" customHeight="1" x14ac:dyDescent="0.25">
      <c r="A6" s="70"/>
      <c r="B6" s="102" t="s">
        <v>472</v>
      </c>
      <c r="C6" s="102"/>
      <c r="D6" s="102"/>
      <c r="E6" s="102"/>
    </row>
    <row r="7" spans="1:5" ht="15.75" customHeight="1" x14ac:dyDescent="0.25">
      <c r="A7" s="70"/>
      <c r="B7" s="102" t="s">
        <v>0</v>
      </c>
      <c r="C7" s="102"/>
      <c r="D7" s="102"/>
      <c r="E7" s="102"/>
    </row>
    <row r="8" spans="1:5" ht="15.75" customHeight="1" x14ac:dyDescent="0.25">
      <c r="A8" s="70"/>
      <c r="B8" s="103" t="s">
        <v>521</v>
      </c>
      <c r="C8" s="103"/>
      <c r="D8" s="103"/>
      <c r="E8" s="103"/>
    </row>
    <row r="9" spans="1:5" ht="15.75" customHeight="1" x14ac:dyDescent="0.25">
      <c r="A9" s="70"/>
      <c r="B9" s="102" t="s">
        <v>2</v>
      </c>
      <c r="C9" s="102"/>
      <c r="D9" s="102"/>
      <c r="E9" s="102"/>
    </row>
    <row r="10" spans="1:5" ht="15.75" customHeight="1" x14ac:dyDescent="0.25">
      <c r="A10" s="70"/>
      <c r="B10" s="102" t="s">
        <v>522</v>
      </c>
      <c r="C10" s="102"/>
      <c r="D10" s="102"/>
      <c r="E10" s="102"/>
    </row>
    <row r="11" spans="1:5" ht="15.75" x14ac:dyDescent="0.25">
      <c r="A11" s="104"/>
      <c r="B11" s="105"/>
      <c r="C11" s="105"/>
    </row>
    <row r="12" spans="1:5" x14ac:dyDescent="0.25">
      <c r="A12" s="106" t="s">
        <v>523</v>
      </c>
      <c r="B12" s="106"/>
      <c r="C12" s="106"/>
      <c r="D12" s="106"/>
      <c r="E12" s="106"/>
    </row>
    <row r="13" spans="1:5" ht="20.25" customHeight="1" x14ac:dyDescent="0.25">
      <c r="A13" s="100" t="s">
        <v>524</v>
      </c>
      <c r="B13" s="100"/>
      <c r="C13" s="100"/>
      <c r="D13" s="100"/>
      <c r="E13" s="100"/>
    </row>
    <row r="14" spans="1:5" ht="15.75" x14ac:dyDescent="0.25">
      <c r="A14" s="70"/>
      <c r="B14" s="70"/>
      <c r="C14" s="70"/>
    </row>
    <row r="15" spans="1:5" ht="20.25" customHeight="1" x14ac:dyDescent="0.25">
      <c r="A15" s="71"/>
      <c r="B15" s="101" t="s">
        <v>143</v>
      </c>
      <c r="C15" s="101"/>
      <c r="D15" s="101"/>
      <c r="E15" s="101"/>
    </row>
    <row r="16" spans="1:5" ht="39" customHeight="1" x14ac:dyDescent="0.25">
      <c r="A16" s="72" t="s">
        <v>525</v>
      </c>
      <c r="B16" s="73" t="s">
        <v>3</v>
      </c>
      <c r="C16" s="62" t="s">
        <v>248</v>
      </c>
      <c r="D16" s="62" t="s">
        <v>414</v>
      </c>
      <c r="E16" s="62" t="s">
        <v>248</v>
      </c>
    </row>
    <row r="17" spans="1:5" x14ac:dyDescent="0.25">
      <c r="A17" s="74" t="s">
        <v>526</v>
      </c>
      <c r="B17" s="75" t="s">
        <v>527</v>
      </c>
      <c r="C17" s="11">
        <f>C18+C27+C37+C50+C56+C75+C80+C92+C53+C68+C120</f>
        <v>65766550.519999996</v>
      </c>
      <c r="D17" s="11">
        <f>D18+D27+D37+D50+D56+D75+D80+D92+D53+D68+D120</f>
        <v>-27312.870000000112</v>
      </c>
      <c r="E17" s="11">
        <f>E18+E27+E37+E50+E56+E75+E80+E92+E53+E68+E120</f>
        <v>65739237.649999999</v>
      </c>
    </row>
    <row r="18" spans="1:5" x14ac:dyDescent="0.25">
      <c r="A18" s="74" t="s">
        <v>528</v>
      </c>
      <c r="B18" s="75" t="s">
        <v>529</v>
      </c>
      <c r="C18" s="11">
        <f>C19</f>
        <v>41003500</v>
      </c>
      <c r="D18" s="11">
        <f t="shared" ref="D18:E18" si="0">D19</f>
        <v>701000</v>
      </c>
      <c r="E18" s="11">
        <f t="shared" si="0"/>
        <v>41704500</v>
      </c>
    </row>
    <row r="19" spans="1:5" ht="14.25" customHeight="1" x14ac:dyDescent="0.25">
      <c r="A19" s="76" t="s">
        <v>530</v>
      </c>
      <c r="B19" s="8" t="s">
        <v>531</v>
      </c>
      <c r="C19" s="12">
        <f>C20+C21+C22+C23+C24+C25+C26</f>
        <v>41003500</v>
      </c>
      <c r="D19" s="12">
        <f t="shared" ref="D19:E19" si="1">D20+D21+D22+D23+D24+D25+D26</f>
        <v>701000</v>
      </c>
      <c r="E19" s="12">
        <f t="shared" si="1"/>
        <v>41704500</v>
      </c>
    </row>
    <row r="20" spans="1:5" ht="63" customHeight="1" x14ac:dyDescent="0.25">
      <c r="A20" s="77" t="s">
        <v>532</v>
      </c>
      <c r="B20" s="78" t="s">
        <v>533</v>
      </c>
      <c r="C20" s="79">
        <v>39820000</v>
      </c>
      <c r="D20" s="79">
        <v>-283450</v>
      </c>
      <c r="E20" s="79">
        <f>C20+D20</f>
        <v>39536550</v>
      </c>
    </row>
    <row r="21" spans="1:5" ht="90.75" customHeight="1" x14ac:dyDescent="0.25">
      <c r="A21" s="77" t="s">
        <v>534</v>
      </c>
      <c r="B21" s="78" t="s">
        <v>535</v>
      </c>
      <c r="C21" s="79">
        <v>93500</v>
      </c>
      <c r="D21" s="79">
        <v>-68800</v>
      </c>
      <c r="E21" s="79">
        <f>C21+D21</f>
        <v>24700</v>
      </c>
    </row>
    <row r="22" spans="1:5" ht="41.25" customHeight="1" x14ac:dyDescent="0.25">
      <c r="A22" s="77" t="s">
        <v>536</v>
      </c>
      <c r="B22" s="78" t="s">
        <v>537</v>
      </c>
      <c r="C22" s="79">
        <v>590000</v>
      </c>
      <c r="D22" s="79">
        <v>-132950</v>
      </c>
      <c r="E22" s="79">
        <f>C22+D22</f>
        <v>457050</v>
      </c>
    </row>
    <row r="23" spans="1:5" ht="66.75" customHeight="1" x14ac:dyDescent="0.25">
      <c r="A23" s="77" t="s">
        <v>538</v>
      </c>
      <c r="B23" s="78" t="s">
        <v>539</v>
      </c>
      <c r="C23" s="79">
        <v>500000</v>
      </c>
      <c r="D23" s="79">
        <v>147000</v>
      </c>
      <c r="E23" s="79">
        <f>C23+D23</f>
        <v>647000</v>
      </c>
    </row>
    <row r="24" spans="1:5" ht="108.75" customHeight="1" x14ac:dyDescent="0.25">
      <c r="A24" s="77" t="s">
        <v>810</v>
      </c>
      <c r="B24" s="86" t="s">
        <v>813</v>
      </c>
      <c r="C24" s="79"/>
      <c r="D24" s="79">
        <v>71500</v>
      </c>
      <c r="E24" s="79">
        <f t="shared" ref="E24:E26" si="2">C24+D24</f>
        <v>71500</v>
      </c>
    </row>
    <row r="25" spans="1:5" ht="47.25" customHeight="1" x14ac:dyDescent="0.25">
      <c r="A25" s="77" t="s">
        <v>811</v>
      </c>
      <c r="B25" s="86" t="s">
        <v>814</v>
      </c>
      <c r="C25" s="79"/>
      <c r="D25" s="79">
        <v>383950</v>
      </c>
      <c r="E25" s="79">
        <f t="shared" si="2"/>
        <v>383950</v>
      </c>
    </row>
    <row r="26" spans="1:5" ht="40.5" customHeight="1" x14ac:dyDescent="0.25">
      <c r="A26" s="77" t="s">
        <v>812</v>
      </c>
      <c r="B26" s="86" t="s">
        <v>815</v>
      </c>
      <c r="C26" s="79"/>
      <c r="D26" s="79">
        <v>583750</v>
      </c>
      <c r="E26" s="79">
        <f t="shared" si="2"/>
        <v>583750</v>
      </c>
    </row>
    <row r="27" spans="1:5" ht="27" customHeight="1" x14ac:dyDescent="0.25">
      <c r="A27" s="74" t="s">
        <v>540</v>
      </c>
      <c r="B27" s="75" t="s">
        <v>541</v>
      </c>
      <c r="C27" s="11">
        <f>C28</f>
        <v>8591869.7100000009</v>
      </c>
      <c r="D27" s="11">
        <f t="shared" ref="D27:E27" si="3">D28</f>
        <v>0</v>
      </c>
      <c r="E27" s="11">
        <f t="shared" si="3"/>
        <v>8591869.7100000009</v>
      </c>
    </row>
    <row r="28" spans="1:5" ht="27" customHeight="1" x14ac:dyDescent="0.25">
      <c r="A28" s="77" t="s">
        <v>542</v>
      </c>
      <c r="B28" s="78" t="s">
        <v>543</v>
      </c>
      <c r="C28" s="12">
        <f>C29+C31+C33+C35</f>
        <v>8591869.7100000009</v>
      </c>
      <c r="D28" s="12">
        <f t="shared" ref="D28:E28" si="4">D29+D31+D33+D35</f>
        <v>0</v>
      </c>
      <c r="E28" s="12">
        <f t="shared" si="4"/>
        <v>8591869.7100000009</v>
      </c>
    </row>
    <row r="29" spans="1:5" ht="55.5" customHeight="1" x14ac:dyDescent="0.25">
      <c r="A29" s="80" t="s">
        <v>544</v>
      </c>
      <c r="B29" s="98" t="s">
        <v>545</v>
      </c>
      <c r="C29" s="12">
        <f>C30</f>
        <v>4427954.6500000004</v>
      </c>
      <c r="D29" s="12">
        <f t="shared" ref="D29:E29" si="5">D30</f>
        <v>0</v>
      </c>
      <c r="E29" s="12">
        <f t="shared" si="5"/>
        <v>4427954.6500000004</v>
      </c>
    </row>
    <row r="30" spans="1:5" ht="80.25" customHeight="1" x14ac:dyDescent="0.25">
      <c r="A30" s="76" t="s">
        <v>546</v>
      </c>
      <c r="B30" s="8" t="s">
        <v>547</v>
      </c>
      <c r="C30" s="12">
        <v>4427954.6500000004</v>
      </c>
      <c r="D30" s="12"/>
      <c r="E30" s="12">
        <f>C30+D30</f>
        <v>4427954.6500000004</v>
      </c>
    </row>
    <row r="31" spans="1:5" ht="66.75" customHeight="1" x14ac:dyDescent="0.25">
      <c r="A31" s="81" t="s">
        <v>548</v>
      </c>
      <c r="B31" s="98" t="s">
        <v>549</v>
      </c>
      <c r="C31" s="12">
        <f>C32</f>
        <v>22963.29</v>
      </c>
      <c r="D31" s="12">
        <f>D32</f>
        <v>0</v>
      </c>
      <c r="E31" s="12">
        <f>E32</f>
        <v>22963.29</v>
      </c>
    </row>
    <row r="32" spans="1:5" ht="91.5" customHeight="1" x14ac:dyDescent="0.25">
      <c r="A32" s="18" t="s">
        <v>550</v>
      </c>
      <c r="B32" s="8" t="s">
        <v>551</v>
      </c>
      <c r="C32" s="82">
        <v>22963.29</v>
      </c>
      <c r="D32" s="82"/>
      <c r="E32" s="12">
        <f>C32+D32</f>
        <v>22963.29</v>
      </c>
    </row>
    <row r="33" spans="1:5" ht="54.75" customHeight="1" x14ac:dyDescent="0.25">
      <c r="A33" s="81" t="s">
        <v>552</v>
      </c>
      <c r="B33" s="98" t="s">
        <v>553</v>
      </c>
      <c r="C33" s="82">
        <f>C34</f>
        <v>4766522.55</v>
      </c>
      <c r="D33" s="82">
        <f>D34</f>
        <v>0</v>
      </c>
      <c r="E33" s="82">
        <f>E34</f>
        <v>4766522.55</v>
      </c>
    </row>
    <row r="34" spans="1:5" ht="79.5" customHeight="1" x14ac:dyDescent="0.25">
      <c r="A34" s="18" t="s">
        <v>554</v>
      </c>
      <c r="B34" s="8" t="s">
        <v>555</v>
      </c>
      <c r="C34" s="82">
        <v>4766522.55</v>
      </c>
      <c r="D34" s="82"/>
      <c r="E34" s="12">
        <f>C34+D34</f>
        <v>4766522.55</v>
      </c>
    </row>
    <row r="35" spans="1:5" ht="57.75" customHeight="1" x14ac:dyDescent="0.25">
      <c r="A35" s="81" t="s">
        <v>556</v>
      </c>
      <c r="B35" s="98" t="s">
        <v>557</v>
      </c>
      <c r="C35" s="82">
        <f>C36</f>
        <v>-625570.78</v>
      </c>
      <c r="D35" s="82">
        <f>D36</f>
        <v>0</v>
      </c>
      <c r="E35" s="82">
        <f>E36</f>
        <v>-625570.78</v>
      </c>
    </row>
    <row r="36" spans="1:5" ht="93.75" customHeight="1" x14ac:dyDescent="0.25">
      <c r="A36" s="18" t="s">
        <v>558</v>
      </c>
      <c r="B36" s="8" t="s">
        <v>559</v>
      </c>
      <c r="C36" s="82">
        <v>-625570.78</v>
      </c>
      <c r="D36" s="82"/>
      <c r="E36" s="12">
        <f>C36+D36</f>
        <v>-625570.78</v>
      </c>
    </row>
    <row r="37" spans="1:5" ht="14.25" customHeight="1" x14ac:dyDescent="0.25">
      <c r="A37" s="74" t="s">
        <v>560</v>
      </c>
      <c r="B37" s="14" t="s">
        <v>561</v>
      </c>
      <c r="C37" s="11">
        <f>C46+C48+C44+C38</f>
        <v>3117000</v>
      </c>
      <c r="D37" s="11">
        <f t="shared" ref="D37:E37" si="6">D46+D48+D44+D38</f>
        <v>928337</v>
      </c>
      <c r="E37" s="11">
        <f t="shared" si="6"/>
        <v>4045337</v>
      </c>
    </row>
    <row r="38" spans="1:5" ht="27" customHeight="1" x14ac:dyDescent="0.25">
      <c r="A38" s="77" t="s">
        <v>562</v>
      </c>
      <c r="B38" s="10" t="s">
        <v>563</v>
      </c>
      <c r="C38" s="79">
        <f>C39+C42</f>
        <v>1560000</v>
      </c>
      <c r="D38" s="79">
        <f t="shared" ref="D38:E38" si="7">D39+D42</f>
        <v>189837</v>
      </c>
      <c r="E38" s="79">
        <f t="shared" si="7"/>
        <v>1749837</v>
      </c>
    </row>
    <row r="39" spans="1:5" ht="27.75" customHeight="1" x14ac:dyDescent="0.25">
      <c r="A39" s="77" t="s">
        <v>564</v>
      </c>
      <c r="B39" s="10" t="s">
        <v>565</v>
      </c>
      <c r="C39" s="79">
        <f>C40+C41</f>
        <v>800000</v>
      </c>
      <c r="D39" s="79">
        <f t="shared" ref="D39:E39" si="8">D40+D41</f>
        <v>66311</v>
      </c>
      <c r="E39" s="79">
        <f t="shared" si="8"/>
        <v>866311</v>
      </c>
    </row>
    <row r="40" spans="1:5" ht="27.75" customHeight="1" x14ac:dyDescent="0.25">
      <c r="A40" s="76" t="s">
        <v>566</v>
      </c>
      <c r="B40" s="10" t="s">
        <v>565</v>
      </c>
      <c r="C40" s="79">
        <v>0</v>
      </c>
      <c r="D40" s="79"/>
      <c r="E40" s="79">
        <f>C40+D40</f>
        <v>0</v>
      </c>
    </row>
    <row r="41" spans="1:5" ht="27.75" customHeight="1" x14ac:dyDescent="0.25">
      <c r="A41" s="76" t="s">
        <v>567</v>
      </c>
      <c r="B41" s="10" t="s">
        <v>565</v>
      </c>
      <c r="C41" s="79">
        <v>800000</v>
      </c>
      <c r="D41" s="79">
        <v>66311</v>
      </c>
      <c r="E41" s="79">
        <f>C41+D41</f>
        <v>866311</v>
      </c>
    </row>
    <row r="42" spans="1:5" ht="25.5" customHeight="1" x14ac:dyDescent="0.25">
      <c r="A42" s="76" t="s">
        <v>568</v>
      </c>
      <c r="B42" s="10" t="s">
        <v>569</v>
      </c>
      <c r="C42" s="79">
        <f>C43</f>
        <v>760000</v>
      </c>
      <c r="D42" s="79">
        <f t="shared" ref="D42:E42" si="9">D43</f>
        <v>123526</v>
      </c>
      <c r="E42" s="79">
        <f t="shared" si="9"/>
        <v>883526</v>
      </c>
    </row>
    <row r="43" spans="1:5" ht="53.25" customHeight="1" x14ac:dyDescent="0.25">
      <c r="A43" s="76" t="s">
        <v>570</v>
      </c>
      <c r="B43" s="10" t="s">
        <v>571</v>
      </c>
      <c r="C43" s="79">
        <v>760000</v>
      </c>
      <c r="D43" s="79">
        <v>123526</v>
      </c>
      <c r="E43" s="79">
        <f t="shared" ref="E43:E49" si="10">C43+D43</f>
        <v>883526</v>
      </c>
    </row>
    <row r="44" spans="1:5" ht="29.25" customHeight="1" x14ac:dyDescent="0.25">
      <c r="A44" s="77" t="s">
        <v>572</v>
      </c>
      <c r="B44" s="78" t="s">
        <v>573</v>
      </c>
      <c r="C44" s="12">
        <f>C45</f>
        <v>7000</v>
      </c>
      <c r="D44" s="12">
        <f>D45</f>
        <v>0</v>
      </c>
      <c r="E44" s="12">
        <f>E45</f>
        <v>7000</v>
      </c>
    </row>
    <row r="45" spans="1:5" ht="28.5" customHeight="1" x14ac:dyDescent="0.25">
      <c r="A45" s="77" t="s">
        <v>574</v>
      </c>
      <c r="B45" s="78" t="s">
        <v>573</v>
      </c>
      <c r="C45" s="12">
        <v>7000</v>
      </c>
      <c r="D45" s="17"/>
      <c r="E45" s="79">
        <f t="shared" si="10"/>
        <v>7000</v>
      </c>
    </row>
    <row r="46" spans="1:5" ht="15.75" customHeight="1" x14ac:dyDescent="0.25">
      <c r="A46" s="83" t="s">
        <v>575</v>
      </c>
      <c r="B46" s="8" t="s">
        <v>576</v>
      </c>
      <c r="C46" s="12">
        <f>C47</f>
        <v>750000</v>
      </c>
      <c r="D46" s="79">
        <f>D47</f>
        <v>-97500</v>
      </c>
      <c r="E46" s="12">
        <f>E47</f>
        <v>652500</v>
      </c>
    </row>
    <row r="47" spans="1:5" x14ac:dyDescent="0.25">
      <c r="A47" s="83" t="s">
        <v>577</v>
      </c>
      <c r="B47" s="8" t="s">
        <v>576</v>
      </c>
      <c r="C47" s="79">
        <v>750000</v>
      </c>
      <c r="D47" s="79">
        <v>-97500</v>
      </c>
      <c r="E47" s="79">
        <f t="shared" si="10"/>
        <v>652500</v>
      </c>
    </row>
    <row r="48" spans="1:5" ht="29.25" customHeight="1" x14ac:dyDescent="0.25">
      <c r="A48" s="77" t="s">
        <v>578</v>
      </c>
      <c r="B48" s="78" t="s">
        <v>579</v>
      </c>
      <c r="C48" s="12">
        <f>C49</f>
        <v>800000</v>
      </c>
      <c r="D48" s="79">
        <f>D49</f>
        <v>836000</v>
      </c>
      <c r="E48" s="12">
        <f>E49</f>
        <v>1636000</v>
      </c>
    </row>
    <row r="49" spans="1:5" ht="27.75" customHeight="1" x14ac:dyDescent="0.25">
      <c r="A49" s="77" t="s">
        <v>580</v>
      </c>
      <c r="B49" s="78" t="s">
        <v>581</v>
      </c>
      <c r="C49" s="79">
        <v>800000</v>
      </c>
      <c r="D49" s="79">
        <v>836000</v>
      </c>
      <c r="E49" s="79">
        <f t="shared" si="10"/>
        <v>1636000</v>
      </c>
    </row>
    <row r="50" spans="1:5" ht="27.75" customHeight="1" x14ac:dyDescent="0.25">
      <c r="A50" s="74" t="s">
        <v>582</v>
      </c>
      <c r="B50" s="75" t="s">
        <v>583</v>
      </c>
      <c r="C50" s="11">
        <f t="shared" ref="C50:E51" si="11">C51</f>
        <v>950000</v>
      </c>
      <c r="D50" s="85">
        <f t="shared" si="11"/>
        <v>333000</v>
      </c>
      <c r="E50" s="11">
        <f t="shared" si="11"/>
        <v>1283000</v>
      </c>
    </row>
    <row r="51" spans="1:5" ht="18" customHeight="1" x14ac:dyDescent="0.25">
      <c r="A51" s="76" t="s">
        <v>584</v>
      </c>
      <c r="B51" s="10" t="s">
        <v>585</v>
      </c>
      <c r="C51" s="12">
        <f t="shared" si="11"/>
        <v>950000</v>
      </c>
      <c r="D51" s="79">
        <f t="shared" si="11"/>
        <v>333000</v>
      </c>
      <c r="E51" s="12">
        <f t="shared" si="11"/>
        <v>1283000</v>
      </c>
    </row>
    <row r="52" spans="1:5" ht="17.25" customHeight="1" x14ac:dyDescent="0.25">
      <c r="A52" s="18" t="s">
        <v>586</v>
      </c>
      <c r="B52" s="10" t="s">
        <v>587</v>
      </c>
      <c r="C52" s="79">
        <v>950000</v>
      </c>
      <c r="D52" s="79">
        <v>333000</v>
      </c>
      <c r="E52" s="79">
        <f>C52+D52</f>
        <v>1283000</v>
      </c>
    </row>
    <row r="53" spans="1:5" ht="17.25" customHeight="1" x14ac:dyDescent="0.25">
      <c r="A53" s="84" t="s">
        <v>588</v>
      </c>
      <c r="B53" s="14" t="s">
        <v>589</v>
      </c>
      <c r="C53" s="85">
        <f t="shared" ref="C53:E54" si="12">C54</f>
        <v>180000</v>
      </c>
      <c r="D53" s="85">
        <f t="shared" si="12"/>
        <v>98000</v>
      </c>
      <c r="E53" s="85">
        <f t="shared" si="12"/>
        <v>278000</v>
      </c>
    </row>
    <row r="54" spans="1:5" ht="26.25" customHeight="1" x14ac:dyDescent="0.25">
      <c r="A54" s="18" t="s">
        <v>590</v>
      </c>
      <c r="B54" s="10" t="s">
        <v>591</v>
      </c>
      <c r="C54" s="79">
        <f t="shared" si="12"/>
        <v>180000</v>
      </c>
      <c r="D54" s="79">
        <f t="shared" si="12"/>
        <v>98000</v>
      </c>
      <c r="E54" s="79">
        <f t="shared" si="12"/>
        <v>278000</v>
      </c>
    </row>
    <row r="55" spans="1:5" ht="39.75" customHeight="1" x14ac:dyDescent="0.25">
      <c r="A55" s="18" t="s">
        <v>592</v>
      </c>
      <c r="B55" s="10" t="s">
        <v>593</v>
      </c>
      <c r="C55" s="79">
        <v>180000</v>
      </c>
      <c r="D55" s="79">
        <v>98000</v>
      </c>
      <c r="E55" s="79">
        <f>C55+D55</f>
        <v>278000</v>
      </c>
    </row>
    <row r="56" spans="1:5" ht="29.25" customHeight="1" x14ac:dyDescent="0.25">
      <c r="A56" s="74" t="s">
        <v>594</v>
      </c>
      <c r="B56" s="75" t="s">
        <v>595</v>
      </c>
      <c r="C56" s="11">
        <f>C59+C57+C65</f>
        <v>5886177.8399999999</v>
      </c>
      <c r="D56" s="11">
        <f t="shared" ref="D56:E56" si="13">D59+D57+D65</f>
        <v>-1315219.8700000001</v>
      </c>
      <c r="E56" s="11">
        <f t="shared" si="13"/>
        <v>4570957.97</v>
      </c>
    </row>
    <row r="57" spans="1:5" ht="29.25" customHeight="1" x14ac:dyDescent="0.25">
      <c r="A57" s="18" t="s">
        <v>596</v>
      </c>
      <c r="B57" s="10" t="s">
        <v>597</v>
      </c>
      <c r="C57" s="12">
        <f>C58</f>
        <v>1840.65</v>
      </c>
      <c r="D57" s="12">
        <f t="shared" ref="D57:E57" si="14">D58</f>
        <v>4159.3500000000004</v>
      </c>
      <c r="E57" s="12">
        <f t="shared" si="14"/>
        <v>6000</v>
      </c>
    </row>
    <row r="58" spans="1:5" ht="29.25" customHeight="1" x14ac:dyDescent="0.25">
      <c r="A58" s="18" t="s">
        <v>598</v>
      </c>
      <c r="B58" s="10" t="s">
        <v>599</v>
      </c>
      <c r="C58" s="12">
        <v>1840.65</v>
      </c>
      <c r="D58" s="12">
        <v>4159.3500000000004</v>
      </c>
      <c r="E58" s="12">
        <f>C58+D58</f>
        <v>6000</v>
      </c>
    </row>
    <row r="59" spans="1:5" ht="67.5" customHeight="1" x14ac:dyDescent="0.25">
      <c r="A59" s="77" t="s">
        <v>600</v>
      </c>
      <c r="B59" s="78" t="s">
        <v>601</v>
      </c>
      <c r="C59" s="12">
        <f>C60+C63</f>
        <v>5876877.8399999999</v>
      </c>
      <c r="D59" s="12">
        <f>D60+D63</f>
        <v>-1319379.2200000002</v>
      </c>
      <c r="E59" s="12">
        <f>E60+E63</f>
        <v>4557498.62</v>
      </c>
    </row>
    <row r="60" spans="1:5" ht="54.75" customHeight="1" x14ac:dyDescent="0.25">
      <c r="A60" s="76" t="s">
        <v>602</v>
      </c>
      <c r="B60" s="78" t="s">
        <v>603</v>
      </c>
      <c r="C60" s="12">
        <f>C61+C62</f>
        <v>5541591</v>
      </c>
      <c r="D60" s="12">
        <f>D61+D62</f>
        <v>-1306530.3500000001</v>
      </c>
      <c r="E60" s="12">
        <f>E61+E62</f>
        <v>4235060.6500000004</v>
      </c>
    </row>
    <row r="61" spans="1:5" ht="78.75" customHeight="1" x14ac:dyDescent="0.25">
      <c r="A61" s="18" t="s">
        <v>604</v>
      </c>
      <c r="B61" s="78" t="s">
        <v>605</v>
      </c>
      <c r="C61" s="79">
        <v>4998991</v>
      </c>
      <c r="D61" s="12">
        <v>-1157789.3500000001</v>
      </c>
      <c r="E61" s="79">
        <f>C61+D61</f>
        <v>3841201.65</v>
      </c>
    </row>
    <row r="62" spans="1:5" ht="66.75" customHeight="1" x14ac:dyDescent="0.25">
      <c r="A62" s="18" t="s">
        <v>606</v>
      </c>
      <c r="B62" s="78" t="s">
        <v>607</v>
      </c>
      <c r="C62" s="79">
        <v>542600</v>
      </c>
      <c r="D62" s="79">
        <v>-148741</v>
      </c>
      <c r="E62" s="79">
        <f>C62+D62</f>
        <v>393859</v>
      </c>
    </row>
    <row r="63" spans="1:5" ht="66" customHeight="1" x14ac:dyDescent="0.25">
      <c r="A63" s="77" t="s">
        <v>608</v>
      </c>
      <c r="B63" s="78" t="s">
        <v>609</v>
      </c>
      <c r="C63" s="12">
        <f>C64</f>
        <v>335286.84000000003</v>
      </c>
      <c r="D63" s="79">
        <f>D64</f>
        <v>-12848.87</v>
      </c>
      <c r="E63" s="12">
        <f>E64</f>
        <v>322437.97000000003</v>
      </c>
    </row>
    <row r="64" spans="1:5" ht="60" customHeight="1" x14ac:dyDescent="0.25">
      <c r="A64" s="77" t="s">
        <v>610</v>
      </c>
      <c r="B64" s="78" t="s">
        <v>611</v>
      </c>
      <c r="C64" s="79">
        <v>335286.84000000003</v>
      </c>
      <c r="D64" s="79">
        <v>-12848.87</v>
      </c>
      <c r="E64" s="79">
        <f>C64+D64</f>
        <v>322437.97000000003</v>
      </c>
    </row>
    <row r="65" spans="1:5" ht="67.5" customHeight="1" x14ac:dyDescent="0.25">
      <c r="A65" s="77" t="s">
        <v>612</v>
      </c>
      <c r="B65" s="86" t="s">
        <v>613</v>
      </c>
      <c r="C65" s="79">
        <f t="shared" ref="C65:E66" si="15">C66</f>
        <v>7459.35</v>
      </c>
      <c r="D65" s="79">
        <f t="shared" si="15"/>
        <v>0</v>
      </c>
      <c r="E65" s="79">
        <f t="shared" si="15"/>
        <v>7459.35</v>
      </c>
    </row>
    <row r="66" spans="1:5" ht="67.5" customHeight="1" x14ac:dyDescent="0.25">
      <c r="A66" s="77" t="s">
        <v>614</v>
      </c>
      <c r="B66" s="86" t="s">
        <v>615</v>
      </c>
      <c r="C66" s="79">
        <f t="shared" si="15"/>
        <v>7459.35</v>
      </c>
      <c r="D66" s="79">
        <f t="shared" si="15"/>
        <v>0</v>
      </c>
      <c r="E66" s="79">
        <f t="shared" si="15"/>
        <v>7459.35</v>
      </c>
    </row>
    <row r="67" spans="1:5" ht="64.5" customHeight="1" x14ac:dyDescent="0.25">
      <c r="A67" s="77" t="s">
        <v>616</v>
      </c>
      <c r="B67" s="86" t="s">
        <v>617</v>
      </c>
      <c r="C67" s="12">
        <v>7459.35</v>
      </c>
      <c r="D67" s="12"/>
      <c r="E67" s="79">
        <f>C67+D67</f>
        <v>7459.35</v>
      </c>
    </row>
    <row r="68" spans="1:5" x14ac:dyDescent="0.25">
      <c r="A68" s="74" t="s">
        <v>618</v>
      </c>
      <c r="B68" s="14" t="s">
        <v>619</v>
      </c>
      <c r="C68" s="85">
        <f>C69</f>
        <v>769730</v>
      </c>
      <c r="D68" s="85">
        <f t="shared" ref="D68:E68" si="16">D69</f>
        <v>-288930</v>
      </c>
      <c r="E68" s="85">
        <f t="shared" si="16"/>
        <v>480800</v>
      </c>
    </row>
    <row r="69" spans="1:5" x14ac:dyDescent="0.25">
      <c r="A69" s="76" t="s">
        <v>620</v>
      </c>
      <c r="B69" s="10" t="s">
        <v>621</v>
      </c>
      <c r="C69" s="79">
        <f>C72+C70+C71</f>
        <v>769730</v>
      </c>
      <c r="D69" s="79">
        <f t="shared" ref="D69:E69" si="17">D72+D70+D71</f>
        <v>-288930</v>
      </c>
      <c r="E69" s="79">
        <f t="shared" si="17"/>
        <v>480800</v>
      </c>
    </row>
    <row r="70" spans="1:5" ht="53.25" customHeight="1" x14ac:dyDescent="0.25">
      <c r="A70" s="18" t="s">
        <v>794</v>
      </c>
      <c r="B70" s="8" t="s">
        <v>795</v>
      </c>
      <c r="C70" s="79">
        <v>16480</v>
      </c>
      <c r="D70" s="79">
        <v>-1280</v>
      </c>
      <c r="E70" s="79">
        <f>C70+D70</f>
        <v>15200</v>
      </c>
    </row>
    <row r="71" spans="1:5" ht="52.5" customHeight="1" x14ac:dyDescent="0.25">
      <c r="A71" s="18" t="s">
        <v>796</v>
      </c>
      <c r="B71" s="8" t="s">
        <v>797</v>
      </c>
      <c r="C71" s="79">
        <v>2030</v>
      </c>
      <c r="D71" s="79">
        <v>-1430</v>
      </c>
      <c r="E71" s="79">
        <f>C71+D71</f>
        <v>600</v>
      </c>
    </row>
    <row r="72" spans="1:5" ht="19.5" customHeight="1" x14ac:dyDescent="0.25">
      <c r="A72" s="18" t="s">
        <v>622</v>
      </c>
      <c r="B72" s="8" t="s">
        <v>623</v>
      </c>
      <c r="C72" s="12">
        <f>C73+C74</f>
        <v>751220</v>
      </c>
      <c r="D72" s="12">
        <f t="shared" ref="D72:E72" si="18">D73+D74</f>
        <v>-286220</v>
      </c>
      <c r="E72" s="12">
        <f t="shared" si="18"/>
        <v>465000</v>
      </c>
    </row>
    <row r="73" spans="1:5" ht="52.5" customHeight="1" x14ac:dyDescent="0.25">
      <c r="A73" s="18" t="s">
        <v>798</v>
      </c>
      <c r="B73" s="8" t="s">
        <v>799</v>
      </c>
      <c r="C73" s="12">
        <v>643420</v>
      </c>
      <c r="D73" s="12">
        <v>-193320</v>
      </c>
      <c r="E73" s="79">
        <f>C73+D73</f>
        <v>450100</v>
      </c>
    </row>
    <row r="74" spans="1:5" ht="53.25" customHeight="1" x14ac:dyDescent="0.25">
      <c r="A74" s="18" t="s">
        <v>800</v>
      </c>
      <c r="B74" s="8" t="s">
        <v>801</v>
      </c>
      <c r="C74" s="79">
        <v>107800</v>
      </c>
      <c r="D74" s="79">
        <v>-92900</v>
      </c>
      <c r="E74" s="79">
        <f>C74+D74</f>
        <v>14900</v>
      </c>
    </row>
    <row r="75" spans="1:5" ht="29.25" customHeight="1" x14ac:dyDescent="0.25">
      <c r="A75" s="74" t="s">
        <v>624</v>
      </c>
      <c r="B75" s="75" t="s">
        <v>625</v>
      </c>
      <c r="C75" s="11">
        <f t="shared" ref="C75:E76" si="19">C76</f>
        <v>2405839</v>
      </c>
      <c r="D75" s="11">
        <f t="shared" si="19"/>
        <v>-615000</v>
      </c>
      <c r="E75" s="11">
        <f t="shared" si="19"/>
        <v>1790839</v>
      </c>
    </row>
    <row r="76" spans="1:5" ht="19.5" customHeight="1" x14ac:dyDescent="0.25">
      <c r="A76" s="76" t="s">
        <v>626</v>
      </c>
      <c r="B76" s="78" t="s">
        <v>627</v>
      </c>
      <c r="C76" s="12">
        <f t="shared" si="19"/>
        <v>2405839</v>
      </c>
      <c r="D76" s="12">
        <f t="shared" si="19"/>
        <v>-615000</v>
      </c>
      <c r="E76" s="12">
        <f t="shared" si="19"/>
        <v>1790839</v>
      </c>
    </row>
    <row r="77" spans="1:5" ht="17.25" customHeight="1" x14ac:dyDescent="0.25">
      <c r="A77" s="76" t="s">
        <v>628</v>
      </c>
      <c r="B77" s="78" t="s">
        <v>629</v>
      </c>
      <c r="C77" s="12">
        <f>C78+C79</f>
        <v>2405839</v>
      </c>
      <c r="D77" s="12">
        <f t="shared" ref="D77:E77" si="20">D78+D79</f>
        <v>-615000</v>
      </c>
      <c r="E77" s="12">
        <f t="shared" si="20"/>
        <v>1790839</v>
      </c>
    </row>
    <row r="78" spans="1:5" ht="25.5" customHeight="1" x14ac:dyDescent="0.25">
      <c r="A78" s="18" t="s">
        <v>630</v>
      </c>
      <c r="B78" s="78" t="s">
        <v>631</v>
      </c>
      <c r="C78" s="79">
        <v>38438</v>
      </c>
      <c r="D78" s="79"/>
      <c r="E78" s="79">
        <f>C78+D78</f>
        <v>38438</v>
      </c>
    </row>
    <row r="79" spans="1:5" ht="27.75" customHeight="1" x14ac:dyDescent="0.25">
      <c r="A79" s="18" t="s">
        <v>632</v>
      </c>
      <c r="B79" s="8" t="s">
        <v>631</v>
      </c>
      <c r="C79" s="79">
        <v>2367401</v>
      </c>
      <c r="D79" s="79">
        <v>-615000</v>
      </c>
      <c r="E79" s="79">
        <f>C79+D79</f>
        <v>1752401</v>
      </c>
    </row>
    <row r="80" spans="1:5" ht="27.75" customHeight="1" x14ac:dyDescent="0.25">
      <c r="A80" s="74" t="s">
        <v>633</v>
      </c>
      <c r="B80" s="75" t="s">
        <v>634</v>
      </c>
      <c r="C80" s="11">
        <f>C85+C89+C81</f>
        <v>1845200</v>
      </c>
      <c r="D80" s="11">
        <f t="shared" ref="D80:E80" si="21">D85+D89+D81</f>
        <v>231000</v>
      </c>
      <c r="E80" s="11">
        <f t="shared" si="21"/>
        <v>2076200</v>
      </c>
    </row>
    <row r="81" spans="1:5" ht="66" customHeight="1" x14ac:dyDescent="0.25">
      <c r="A81" s="76" t="s">
        <v>802</v>
      </c>
      <c r="B81" s="10" t="s">
        <v>803</v>
      </c>
      <c r="C81" s="12">
        <f>C82</f>
        <v>372900</v>
      </c>
      <c r="D81" s="12">
        <f t="shared" ref="D81:E81" si="22">D82</f>
        <v>0</v>
      </c>
      <c r="E81" s="12">
        <f t="shared" si="22"/>
        <v>372900</v>
      </c>
    </row>
    <row r="82" spans="1:5" ht="79.5" customHeight="1" x14ac:dyDescent="0.25">
      <c r="A82" s="18" t="s">
        <v>804</v>
      </c>
      <c r="B82" s="10" t="s">
        <v>805</v>
      </c>
      <c r="C82" s="12">
        <f>C83+C84</f>
        <v>372900</v>
      </c>
      <c r="D82" s="12">
        <f t="shared" ref="D82:E82" si="23">D83+D84</f>
        <v>0</v>
      </c>
      <c r="E82" s="12">
        <f t="shared" si="23"/>
        <v>372900</v>
      </c>
    </row>
    <row r="83" spans="1:5" ht="81" customHeight="1" x14ac:dyDescent="0.25">
      <c r="A83" s="18" t="s">
        <v>806</v>
      </c>
      <c r="B83" s="10" t="s">
        <v>807</v>
      </c>
      <c r="C83" s="12">
        <v>339900</v>
      </c>
      <c r="D83" s="12"/>
      <c r="E83" s="12">
        <f>C83+D83</f>
        <v>339900</v>
      </c>
    </row>
    <row r="84" spans="1:5" ht="78.75" customHeight="1" x14ac:dyDescent="0.25">
      <c r="A84" s="18" t="s">
        <v>808</v>
      </c>
      <c r="B84" s="10" t="s">
        <v>809</v>
      </c>
      <c r="C84" s="12">
        <v>33000</v>
      </c>
      <c r="D84" s="12"/>
      <c r="E84" s="12">
        <f>C84+D84</f>
        <v>33000</v>
      </c>
    </row>
    <row r="85" spans="1:5" ht="28.5" customHeight="1" x14ac:dyDescent="0.25">
      <c r="A85" s="77" t="s">
        <v>635</v>
      </c>
      <c r="B85" s="78" t="s">
        <v>636</v>
      </c>
      <c r="C85" s="12">
        <f>C86</f>
        <v>472300</v>
      </c>
      <c r="D85" s="12">
        <f t="shared" ref="D85:E85" si="24">D86</f>
        <v>231000</v>
      </c>
      <c r="E85" s="12">
        <f t="shared" si="24"/>
        <v>703300</v>
      </c>
    </row>
    <row r="86" spans="1:5" ht="25.5" customHeight="1" x14ac:dyDescent="0.25">
      <c r="A86" s="77" t="s">
        <v>637</v>
      </c>
      <c r="B86" s="78" t="s">
        <v>638</v>
      </c>
      <c r="C86" s="12">
        <f>C87+C88</f>
        <v>472300</v>
      </c>
      <c r="D86" s="12">
        <f>D87+D88</f>
        <v>231000</v>
      </c>
      <c r="E86" s="12">
        <f t="shared" ref="E86" si="25">E87+E88</f>
        <v>703300</v>
      </c>
    </row>
    <row r="87" spans="1:5" ht="54" customHeight="1" x14ac:dyDescent="0.25">
      <c r="A87" s="77" t="s">
        <v>639</v>
      </c>
      <c r="B87" s="78" t="s">
        <v>640</v>
      </c>
      <c r="C87" s="79">
        <v>301000</v>
      </c>
      <c r="D87" s="12">
        <v>306800</v>
      </c>
      <c r="E87" s="79">
        <f>C87+D87</f>
        <v>607800</v>
      </c>
    </row>
    <row r="88" spans="1:5" ht="40.5" customHeight="1" x14ac:dyDescent="0.25">
      <c r="A88" s="77" t="s">
        <v>641</v>
      </c>
      <c r="B88" s="78" t="s">
        <v>642</v>
      </c>
      <c r="C88" s="79">
        <v>171300</v>
      </c>
      <c r="D88" s="12">
        <v>-75800</v>
      </c>
      <c r="E88" s="79">
        <f>C88+D88</f>
        <v>95500</v>
      </c>
    </row>
    <row r="89" spans="1:5" ht="54.75" customHeight="1" x14ac:dyDescent="0.25">
      <c r="A89" s="77" t="s">
        <v>643</v>
      </c>
      <c r="B89" s="78" t="s">
        <v>644</v>
      </c>
      <c r="C89" s="12">
        <f>C90</f>
        <v>1000000</v>
      </c>
      <c r="D89" s="12">
        <f t="shared" ref="D89:E90" si="26">D90</f>
        <v>0</v>
      </c>
      <c r="E89" s="12">
        <f t="shared" si="26"/>
        <v>1000000</v>
      </c>
    </row>
    <row r="90" spans="1:5" ht="54" customHeight="1" x14ac:dyDescent="0.25">
      <c r="A90" s="77" t="s">
        <v>645</v>
      </c>
      <c r="B90" s="78" t="s">
        <v>646</v>
      </c>
      <c r="C90" s="12">
        <f>C91</f>
        <v>1000000</v>
      </c>
      <c r="D90" s="12">
        <f t="shared" si="26"/>
        <v>0</v>
      </c>
      <c r="E90" s="12">
        <f t="shared" si="26"/>
        <v>1000000</v>
      </c>
    </row>
    <row r="91" spans="1:5" ht="80.25" customHeight="1" x14ac:dyDescent="0.25">
      <c r="A91" s="77" t="s">
        <v>647</v>
      </c>
      <c r="B91" s="78" t="s">
        <v>648</v>
      </c>
      <c r="C91" s="12">
        <v>1000000</v>
      </c>
      <c r="D91" s="12"/>
      <c r="E91" s="12">
        <f t="shared" ref="E91" si="27">C91+D91</f>
        <v>1000000</v>
      </c>
    </row>
    <row r="92" spans="1:5" ht="17.25" customHeight="1" x14ac:dyDescent="0.25">
      <c r="A92" s="74" t="s">
        <v>649</v>
      </c>
      <c r="B92" s="14" t="s">
        <v>650</v>
      </c>
      <c r="C92" s="11">
        <f>C93</f>
        <v>595793.47</v>
      </c>
      <c r="D92" s="11">
        <f t="shared" ref="D92:E92" si="28">D93</f>
        <v>0</v>
      </c>
      <c r="E92" s="11">
        <f t="shared" si="28"/>
        <v>595793.47</v>
      </c>
    </row>
    <row r="93" spans="1:5" ht="29.25" customHeight="1" x14ac:dyDescent="0.25">
      <c r="A93" s="18" t="s">
        <v>651</v>
      </c>
      <c r="B93" s="10" t="s">
        <v>652</v>
      </c>
      <c r="C93" s="12">
        <f>C94+C97+C100+C103+C107+C109+C111+C113+C115+C117+C105</f>
        <v>595793.47</v>
      </c>
      <c r="D93" s="12">
        <f t="shared" ref="D93:E93" si="29">D94+D97+D100+D103+D107+D109+D111+D113+D115+D117+D105</f>
        <v>0</v>
      </c>
      <c r="E93" s="12">
        <f t="shared" si="29"/>
        <v>595793.47</v>
      </c>
    </row>
    <row r="94" spans="1:5" ht="42.75" customHeight="1" x14ac:dyDescent="0.25">
      <c r="A94" s="87" t="s">
        <v>653</v>
      </c>
      <c r="B94" s="88" t="s">
        <v>654</v>
      </c>
      <c r="C94" s="12">
        <f>C95+C96</f>
        <v>8090.57</v>
      </c>
      <c r="D94" s="12">
        <f t="shared" ref="D94:E94" si="30">D95+D96</f>
        <v>0</v>
      </c>
      <c r="E94" s="12">
        <f t="shared" si="30"/>
        <v>8090.57</v>
      </c>
    </row>
    <row r="95" spans="1:5" ht="68.25" customHeight="1" x14ac:dyDescent="0.25">
      <c r="A95" s="18" t="s">
        <v>655</v>
      </c>
      <c r="B95" s="10" t="s">
        <v>656</v>
      </c>
      <c r="C95" s="12">
        <v>3090.57</v>
      </c>
      <c r="D95" s="12"/>
      <c r="E95" s="12">
        <f>C95+D95</f>
        <v>3090.57</v>
      </c>
    </row>
    <row r="96" spans="1:5" ht="67.5" customHeight="1" x14ac:dyDescent="0.25">
      <c r="A96" s="87" t="s">
        <v>657</v>
      </c>
      <c r="B96" s="88" t="s">
        <v>658</v>
      </c>
      <c r="C96" s="12">
        <v>5000</v>
      </c>
      <c r="D96" s="12"/>
      <c r="E96" s="12">
        <f>C96+D96</f>
        <v>5000</v>
      </c>
    </row>
    <row r="97" spans="1:5" ht="67.5" customHeight="1" x14ac:dyDescent="0.25">
      <c r="A97" s="87" t="s">
        <v>659</v>
      </c>
      <c r="B97" s="88" t="s">
        <v>660</v>
      </c>
      <c r="C97" s="12">
        <f>C98+C99</f>
        <v>45612.5</v>
      </c>
      <c r="D97" s="12">
        <f t="shared" ref="D97:E97" si="31">D98+D99</f>
        <v>0</v>
      </c>
      <c r="E97" s="12">
        <f t="shared" si="31"/>
        <v>45612.5</v>
      </c>
    </row>
    <row r="98" spans="1:5" ht="81.75" customHeight="1" x14ac:dyDescent="0.25">
      <c r="A98" s="87" t="s">
        <v>661</v>
      </c>
      <c r="B98" s="88" t="s">
        <v>662</v>
      </c>
      <c r="C98" s="12">
        <v>4512.5</v>
      </c>
      <c r="D98" s="12"/>
      <c r="E98" s="12">
        <f t="shared" ref="E98:E119" si="32">C98+D98</f>
        <v>4512.5</v>
      </c>
    </row>
    <row r="99" spans="1:5" ht="82.5" customHeight="1" x14ac:dyDescent="0.25">
      <c r="A99" s="87" t="s">
        <v>663</v>
      </c>
      <c r="B99" s="88" t="s">
        <v>662</v>
      </c>
      <c r="C99" s="12">
        <v>41100</v>
      </c>
      <c r="D99" s="12"/>
      <c r="E99" s="12">
        <f t="shared" si="32"/>
        <v>41100</v>
      </c>
    </row>
    <row r="100" spans="1:5" ht="42.75" customHeight="1" x14ac:dyDescent="0.25">
      <c r="A100" s="87" t="s">
        <v>664</v>
      </c>
      <c r="B100" s="88" t="s">
        <v>665</v>
      </c>
      <c r="C100" s="12">
        <f>C101+C102</f>
        <v>16200</v>
      </c>
      <c r="D100" s="12">
        <f t="shared" ref="D100:E100" si="33">D101+D102</f>
        <v>0</v>
      </c>
      <c r="E100" s="12">
        <f t="shared" si="33"/>
        <v>16200</v>
      </c>
    </row>
    <row r="101" spans="1:5" ht="66.75" customHeight="1" x14ac:dyDescent="0.25">
      <c r="A101" s="87" t="s">
        <v>666</v>
      </c>
      <c r="B101" s="88" t="s">
        <v>667</v>
      </c>
      <c r="C101" s="12">
        <v>1250</v>
      </c>
      <c r="D101" s="12"/>
      <c r="E101" s="12">
        <f t="shared" si="32"/>
        <v>1250</v>
      </c>
    </row>
    <row r="102" spans="1:5" ht="67.5" customHeight="1" x14ac:dyDescent="0.25">
      <c r="A102" s="87" t="s">
        <v>668</v>
      </c>
      <c r="B102" s="88" t="s">
        <v>667</v>
      </c>
      <c r="C102" s="12">
        <v>14950</v>
      </c>
      <c r="D102" s="12"/>
      <c r="E102" s="12">
        <f t="shared" si="32"/>
        <v>14950</v>
      </c>
    </row>
    <row r="103" spans="1:5" ht="54.75" customHeight="1" x14ac:dyDescent="0.25">
      <c r="A103" s="87" t="s">
        <v>669</v>
      </c>
      <c r="B103" s="88" t="s">
        <v>670</v>
      </c>
      <c r="C103" s="12">
        <f>C104</f>
        <v>32250</v>
      </c>
      <c r="D103" s="12">
        <f t="shared" ref="D103:E103" si="34">D104</f>
        <v>0</v>
      </c>
      <c r="E103" s="12">
        <f t="shared" si="34"/>
        <v>32250</v>
      </c>
    </row>
    <row r="104" spans="1:5" ht="65.25" customHeight="1" x14ac:dyDescent="0.25">
      <c r="A104" s="77" t="s">
        <v>671</v>
      </c>
      <c r="B104" s="89" t="s">
        <v>672</v>
      </c>
      <c r="C104" s="12">
        <v>32250</v>
      </c>
      <c r="D104" s="12"/>
      <c r="E104" s="12">
        <f t="shared" si="32"/>
        <v>32250</v>
      </c>
    </row>
    <row r="105" spans="1:5" ht="57.75" customHeight="1" x14ac:dyDescent="0.25">
      <c r="A105" s="77" t="s">
        <v>673</v>
      </c>
      <c r="B105" s="89" t="s">
        <v>674</v>
      </c>
      <c r="C105" s="12">
        <f>C106</f>
        <v>25000</v>
      </c>
      <c r="D105" s="12">
        <f t="shared" ref="D105:E105" si="35">D106</f>
        <v>0</v>
      </c>
      <c r="E105" s="12">
        <f t="shared" si="35"/>
        <v>25000</v>
      </c>
    </row>
    <row r="106" spans="1:5" ht="70.5" customHeight="1" x14ac:dyDescent="0.25">
      <c r="A106" s="77" t="s">
        <v>675</v>
      </c>
      <c r="B106" s="89" t="s">
        <v>676</v>
      </c>
      <c r="C106" s="12">
        <v>25000</v>
      </c>
      <c r="D106" s="12"/>
      <c r="E106" s="12">
        <f>C106+D106</f>
        <v>25000</v>
      </c>
    </row>
    <row r="107" spans="1:5" ht="41.25" customHeight="1" x14ac:dyDescent="0.25">
      <c r="A107" s="87" t="s">
        <v>677</v>
      </c>
      <c r="B107" s="88" t="s">
        <v>678</v>
      </c>
      <c r="C107" s="12">
        <f>C108</f>
        <v>56000</v>
      </c>
      <c r="D107" s="12">
        <f t="shared" ref="D107:E107" si="36">D108</f>
        <v>0</v>
      </c>
      <c r="E107" s="12">
        <f t="shared" si="36"/>
        <v>56000</v>
      </c>
    </row>
    <row r="108" spans="1:5" ht="66.75" customHeight="1" x14ac:dyDescent="0.25">
      <c r="A108" s="87" t="s">
        <v>679</v>
      </c>
      <c r="B108" s="88" t="s">
        <v>680</v>
      </c>
      <c r="C108" s="12">
        <v>56000</v>
      </c>
      <c r="D108" s="12"/>
      <c r="E108" s="12">
        <f t="shared" si="32"/>
        <v>56000</v>
      </c>
    </row>
    <row r="109" spans="1:5" ht="54" customHeight="1" x14ac:dyDescent="0.25">
      <c r="A109" s="87" t="s">
        <v>681</v>
      </c>
      <c r="B109" s="88" t="s">
        <v>682</v>
      </c>
      <c r="C109" s="12">
        <f>C110</f>
        <v>62600</v>
      </c>
      <c r="D109" s="12">
        <f t="shared" ref="D109:E109" si="37">D110</f>
        <v>0</v>
      </c>
      <c r="E109" s="12">
        <f t="shared" si="37"/>
        <v>62600</v>
      </c>
    </row>
    <row r="110" spans="1:5" ht="81" customHeight="1" x14ac:dyDescent="0.25">
      <c r="A110" s="87" t="s">
        <v>683</v>
      </c>
      <c r="B110" s="88" t="s">
        <v>684</v>
      </c>
      <c r="C110" s="12">
        <v>62600</v>
      </c>
      <c r="D110" s="12"/>
      <c r="E110" s="12">
        <f t="shared" si="32"/>
        <v>62600</v>
      </c>
    </row>
    <row r="111" spans="1:5" ht="51.75" customHeight="1" x14ac:dyDescent="0.25">
      <c r="A111" s="87" t="s">
        <v>685</v>
      </c>
      <c r="B111" s="88" t="s">
        <v>686</v>
      </c>
      <c r="C111" s="12">
        <f>C112</f>
        <v>300</v>
      </c>
      <c r="D111" s="12">
        <f t="shared" ref="D111:E111" si="38">D112</f>
        <v>0</v>
      </c>
      <c r="E111" s="12">
        <f t="shared" si="38"/>
        <v>300</v>
      </c>
    </row>
    <row r="112" spans="1:5" ht="93" customHeight="1" x14ac:dyDescent="0.25">
      <c r="A112" s="77" t="s">
        <v>687</v>
      </c>
      <c r="B112" s="89" t="s">
        <v>688</v>
      </c>
      <c r="C112" s="12">
        <v>300</v>
      </c>
      <c r="D112" s="12"/>
      <c r="E112" s="12">
        <f t="shared" si="32"/>
        <v>300</v>
      </c>
    </row>
    <row r="113" spans="1:5" ht="54" customHeight="1" x14ac:dyDescent="0.25">
      <c r="A113" s="87" t="s">
        <v>689</v>
      </c>
      <c r="B113" s="88" t="s">
        <v>690</v>
      </c>
      <c r="C113" s="12">
        <f>C114</f>
        <v>13500</v>
      </c>
      <c r="D113" s="12">
        <f>D114</f>
        <v>0</v>
      </c>
      <c r="E113" s="12">
        <f>E114</f>
        <v>13500</v>
      </c>
    </row>
    <row r="114" spans="1:5" ht="67.5" customHeight="1" x14ac:dyDescent="0.25">
      <c r="A114" s="77" t="s">
        <v>691</v>
      </c>
      <c r="B114" s="89" t="s">
        <v>692</v>
      </c>
      <c r="C114" s="12">
        <v>13500</v>
      </c>
      <c r="D114" s="12"/>
      <c r="E114" s="12">
        <f t="shared" si="32"/>
        <v>13500</v>
      </c>
    </row>
    <row r="115" spans="1:5" ht="41.25" customHeight="1" x14ac:dyDescent="0.25">
      <c r="A115" s="87" t="s">
        <v>693</v>
      </c>
      <c r="B115" s="88" t="s">
        <v>694</v>
      </c>
      <c r="C115" s="12">
        <f>C116</f>
        <v>156650</v>
      </c>
      <c r="D115" s="12">
        <f>D116</f>
        <v>0</v>
      </c>
      <c r="E115" s="12">
        <f>E116</f>
        <v>156650</v>
      </c>
    </row>
    <row r="116" spans="1:5" ht="69" customHeight="1" x14ac:dyDescent="0.25">
      <c r="A116" s="77" t="s">
        <v>695</v>
      </c>
      <c r="B116" s="89" t="s">
        <v>696</v>
      </c>
      <c r="C116" s="12">
        <v>156650</v>
      </c>
      <c r="D116" s="12"/>
      <c r="E116" s="12">
        <f t="shared" si="32"/>
        <v>156650</v>
      </c>
    </row>
    <row r="117" spans="1:5" ht="58.5" customHeight="1" x14ac:dyDescent="0.25">
      <c r="A117" s="87" t="s">
        <v>697</v>
      </c>
      <c r="B117" s="88" t="s">
        <v>698</v>
      </c>
      <c r="C117" s="12">
        <f>C118+C119</f>
        <v>179590.39999999999</v>
      </c>
      <c r="D117" s="12">
        <f>D118+D119</f>
        <v>0</v>
      </c>
      <c r="E117" s="12">
        <f>E118+E119</f>
        <v>179590.39999999999</v>
      </c>
    </row>
    <row r="118" spans="1:5" ht="67.5" customHeight="1" x14ac:dyDescent="0.25">
      <c r="A118" s="90" t="s">
        <v>699</v>
      </c>
      <c r="B118" s="91" t="s">
        <v>700</v>
      </c>
      <c r="C118" s="12">
        <v>4840.3999999999996</v>
      </c>
      <c r="D118" s="12"/>
      <c r="E118" s="12">
        <f t="shared" si="32"/>
        <v>4840.3999999999996</v>
      </c>
    </row>
    <row r="119" spans="1:5" ht="80.25" customHeight="1" x14ac:dyDescent="0.25">
      <c r="A119" s="77" t="s">
        <v>701</v>
      </c>
      <c r="B119" s="89" t="s">
        <v>702</v>
      </c>
      <c r="C119" s="12">
        <v>174750</v>
      </c>
      <c r="D119" s="12"/>
      <c r="E119" s="12">
        <f t="shared" si="32"/>
        <v>174750</v>
      </c>
    </row>
    <row r="120" spans="1:5" ht="16.5" customHeight="1" x14ac:dyDescent="0.25">
      <c r="A120" s="74" t="s">
        <v>703</v>
      </c>
      <c r="B120" s="14" t="s">
        <v>704</v>
      </c>
      <c r="C120" s="11">
        <f t="shared" ref="C120:E121" si="39">C121</f>
        <v>421440.5</v>
      </c>
      <c r="D120" s="11">
        <f t="shared" si="39"/>
        <v>-99500</v>
      </c>
      <c r="E120" s="11">
        <f t="shared" si="39"/>
        <v>321940.5</v>
      </c>
    </row>
    <row r="121" spans="1:5" ht="19.5" customHeight="1" x14ac:dyDescent="0.25">
      <c r="A121" s="76" t="s">
        <v>705</v>
      </c>
      <c r="B121" s="10" t="s">
        <v>706</v>
      </c>
      <c r="C121" s="12">
        <f t="shared" si="39"/>
        <v>421440.5</v>
      </c>
      <c r="D121" s="12">
        <f t="shared" si="39"/>
        <v>-99500</v>
      </c>
      <c r="E121" s="12">
        <f t="shared" si="39"/>
        <v>321940.5</v>
      </c>
    </row>
    <row r="122" spans="1:5" ht="18" customHeight="1" x14ac:dyDescent="0.25">
      <c r="A122" s="18" t="s">
        <v>707</v>
      </c>
      <c r="B122" s="10" t="s">
        <v>708</v>
      </c>
      <c r="C122" s="79">
        <v>421440.5</v>
      </c>
      <c r="D122" s="79">
        <v>-99500</v>
      </c>
      <c r="E122" s="79">
        <f>C122+D122</f>
        <v>321940.5</v>
      </c>
    </row>
    <row r="123" spans="1:5" ht="17.25" customHeight="1" x14ac:dyDescent="0.25">
      <c r="A123" s="74" t="s">
        <v>709</v>
      </c>
      <c r="B123" s="75" t="s">
        <v>710</v>
      </c>
      <c r="C123" s="11">
        <f>C124+C161</f>
        <v>246719309.62</v>
      </c>
      <c r="D123" s="11">
        <f t="shared" ref="D123:E123" si="40">D124+D161</f>
        <v>376376.25</v>
      </c>
      <c r="E123" s="11">
        <f t="shared" si="40"/>
        <v>247095685.87</v>
      </c>
    </row>
    <row r="124" spans="1:5" ht="25.5" customHeight="1" x14ac:dyDescent="0.25">
      <c r="A124" s="74" t="s">
        <v>711</v>
      </c>
      <c r="B124" s="14" t="s">
        <v>712</v>
      </c>
      <c r="C124" s="11">
        <f>C125+C130+C141+C150</f>
        <v>246993460.63</v>
      </c>
      <c r="D124" s="11">
        <f t="shared" ref="D124:E124" si="41">D125+D130+D141+D150</f>
        <v>376376.25</v>
      </c>
      <c r="E124" s="11">
        <f t="shared" si="41"/>
        <v>247369836.88</v>
      </c>
    </row>
    <row r="125" spans="1:5" ht="27.75" customHeight="1" x14ac:dyDescent="0.25">
      <c r="A125" s="74" t="s">
        <v>713</v>
      </c>
      <c r="B125" s="75" t="s">
        <v>714</v>
      </c>
      <c r="C125" s="11">
        <f>C126</f>
        <v>116105960.09</v>
      </c>
      <c r="D125" s="11">
        <f t="shared" ref="D125:E125" si="42">D126</f>
        <v>0</v>
      </c>
      <c r="E125" s="11">
        <f t="shared" si="42"/>
        <v>116105960.09</v>
      </c>
    </row>
    <row r="126" spans="1:5" ht="16.5" customHeight="1" x14ac:dyDescent="0.25">
      <c r="A126" s="76" t="s">
        <v>715</v>
      </c>
      <c r="B126" s="8" t="s">
        <v>716</v>
      </c>
      <c r="C126" s="12">
        <f>C127+C128</f>
        <v>116105960.09</v>
      </c>
      <c r="D126" s="12">
        <f t="shared" ref="D126:E126" si="43">D127+D128</f>
        <v>0</v>
      </c>
      <c r="E126" s="12">
        <f t="shared" si="43"/>
        <v>116105960.09</v>
      </c>
    </row>
    <row r="127" spans="1:5" ht="39" x14ac:dyDescent="0.25">
      <c r="A127" s="18" t="s">
        <v>717</v>
      </c>
      <c r="B127" s="8" t="s">
        <v>718</v>
      </c>
      <c r="C127" s="79">
        <v>101505100</v>
      </c>
      <c r="D127" s="17"/>
      <c r="E127" s="79">
        <f>C127+D127</f>
        <v>101505100</v>
      </c>
    </row>
    <row r="128" spans="1:5" ht="27.75" customHeight="1" x14ac:dyDescent="0.25">
      <c r="A128" s="18" t="s">
        <v>719</v>
      </c>
      <c r="B128" s="8" t="s">
        <v>720</v>
      </c>
      <c r="C128" s="12">
        <f>C129</f>
        <v>14600860.09</v>
      </c>
      <c r="D128" s="12">
        <f t="shared" ref="D128:E128" si="44">D129</f>
        <v>0</v>
      </c>
      <c r="E128" s="12">
        <f t="shared" si="44"/>
        <v>14600860.09</v>
      </c>
    </row>
    <row r="129" spans="1:5" ht="26.25" customHeight="1" x14ac:dyDescent="0.25">
      <c r="A129" s="18" t="s">
        <v>721</v>
      </c>
      <c r="B129" s="8" t="s">
        <v>722</v>
      </c>
      <c r="C129" s="12">
        <v>14600860.09</v>
      </c>
      <c r="D129" s="12"/>
      <c r="E129" s="79">
        <f>C129+D129</f>
        <v>14600860.09</v>
      </c>
    </row>
    <row r="130" spans="1:5" ht="27" customHeight="1" x14ac:dyDescent="0.25">
      <c r="A130" s="74" t="s">
        <v>723</v>
      </c>
      <c r="B130" s="75" t="s">
        <v>724</v>
      </c>
      <c r="C130" s="11">
        <f>C131+C135+C137+C139+C133</f>
        <v>31833387.030000001</v>
      </c>
      <c r="D130" s="11">
        <f t="shared" ref="D130:E130" si="45">D131+D135+D137+D139+D133</f>
        <v>-545439.75</v>
      </c>
      <c r="E130" s="11">
        <f t="shared" si="45"/>
        <v>31287947.280000001</v>
      </c>
    </row>
    <row r="131" spans="1:5" ht="43.5" customHeight="1" x14ac:dyDescent="0.25">
      <c r="A131" s="9" t="s">
        <v>725</v>
      </c>
      <c r="B131" s="92" t="s">
        <v>726</v>
      </c>
      <c r="C131" s="12">
        <f>C132</f>
        <v>4304324.5999999996</v>
      </c>
      <c r="D131" s="12">
        <f t="shared" ref="D131:E131" si="46">D132</f>
        <v>0</v>
      </c>
      <c r="E131" s="12">
        <f t="shared" si="46"/>
        <v>4304324.5999999996</v>
      </c>
    </row>
    <row r="132" spans="1:5" ht="54" customHeight="1" x14ac:dyDescent="0.25">
      <c r="A132" s="9" t="s">
        <v>727</v>
      </c>
      <c r="B132" s="92" t="s">
        <v>728</v>
      </c>
      <c r="C132" s="12">
        <v>4304324.5999999996</v>
      </c>
      <c r="D132" s="17"/>
      <c r="E132" s="12">
        <f>C132+D132</f>
        <v>4304324.5999999996</v>
      </c>
    </row>
    <row r="133" spans="1:5" ht="52.5" customHeight="1" x14ac:dyDescent="0.25">
      <c r="A133" s="18" t="s">
        <v>729</v>
      </c>
      <c r="B133" s="92" t="s">
        <v>730</v>
      </c>
      <c r="C133" s="79">
        <f>C134</f>
        <v>9402266.2100000009</v>
      </c>
      <c r="D133" s="79">
        <f t="shared" ref="D133:E133" si="47">D134</f>
        <v>0</v>
      </c>
      <c r="E133" s="79">
        <f t="shared" si="47"/>
        <v>9402266.2100000009</v>
      </c>
    </row>
    <row r="134" spans="1:5" ht="54" customHeight="1" x14ac:dyDescent="0.25">
      <c r="A134" s="18" t="s">
        <v>731</v>
      </c>
      <c r="B134" s="92" t="s">
        <v>732</v>
      </c>
      <c r="C134" s="79">
        <v>9402266.2100000009</v>
      </c>
      <c r="D134" s="79"/>
      <c r="E134" s="79">
        <f>C134+D134</f>
        <v>9402266.2100000009</v>
      </c>
    </row>
    <row r="135" spans="1:5" ht="32.25" customHeight="1" x14ac:dyDescent="0.25">
      <c r="A135" s="18" t="s">
        <v>733</v>
      </c>
      <c r="B135" s="92" t="s">
        <v>734</v>
      </c>
      <c r="C135" s="79">
        <f>C136</f>
        <v>87215.039999999994</v>
      </c>
      <c r="D135" s="79">
        <f t="shared" ref="D135:E135" si="48">D136</f>
        <v>0</v>
      </c>
      <c r="E135" s="79">
        <f t="shared" si="48"/>
        <v>87215.039999999994</v>
      </c>
    </row>
    <row r="136" spans="1:5" ht="26.25" customHeight="1" x14ac:dyDescent="0.25">
      <c r="A136" s="18" t="s">
        <v>735</v>
      </c>
      <c r="B136" s="92" t="s">
        <v>736</v>
      </c>
      <c r="C136" s="79">
        <v>87215.039999999994</v>
      </c>
      <c r="D136" s="17"/>
      <c r="E136" s="79">
        <f>C136+D136</f>
        <v>87215.039999999994</v>
      </c>
    </row>
    <row r="137" spans="1:5" ht="16.5" customHeight="1" x14ac:dyDescent="0.25">
      <c r="A137" s="18" t="s">
        <v>737</v>
      </c>
      <c r="B137" s="5" t="s">
        <v>738</v>
      </c>
      <c r="C137" s="12">
        <f>C138</f>
        <v>134624.88</v>
      </c>
      <c r="D137" s="12">
        <f t="shared" ref="D137:E137" si="49">D138</f>
        <v>0</v>
      </c>
      <c r="E137" s="12">
        <f t="shared" si="49"/>
        <v>134624.88</v>
      </c>
    </row>
    <row r="138" spans="1:5" ht="25.5" customHeight="1" x14ac:dyDescent="0.25">
      <c r="A138" s="18" t="s">
        <v>739</v>
      </c>
      <c r="B138" s="5" t="s">
        <v>740</v>
      </c>
      <c r="C138" s="12">
        <v>134624.88</v>
      </c>
      <c r="D138" s="12"/>
      <c r="E138" s="12">
        <f>C138+D138</f>
        <v>134624.88</v>
      </c>
    </row>
    <row r="139" spans="1:5" x14ac:dyDescent="0.25">
      <c r="A139" s="76" t="s">
        <v>741</v>
      </c>
      <c r="B139" s="97" t="s">
        <v>742</v>
      </c>
      <c r="C139" s="12">
        <f>C140</f>
        <v>17904956.300000001</v>
      </c>
      <c r="D139" s="12">
        <f t="shared" ref="D139:E139" si="50">D140</f>
        <v>-545439.75</v>
      </c>
      <c r="E139" s="12">
        <f t="shared" si="50"/>
        <v>17359516.550000001</v>
      </c>
    </row>
    <row r="140" spans="1:5" ht="20.25" customHeight="1" x14ac:dyDescent="0.25">
      <c r="A140" s="18" t="s">
        <v>743</v>
      </c>
      <c r="B140" s="97" t="s">
        <v>744</v>
      </c>
      <c r="C140" s="12">
        <v>17904956.300000001</v>
      </c>
      <c r="D140" s="12">
        <v>-545439.75</v>
      </c>
      <c r="E140" s="12">
        <f>C140+D140</f>
        <v>17359516.550000001</v>
      </c>
    </row>
    <row r="141" spans="1:5" ht="29.25" customHeight="1" x14ac:dyDescent="0.25">
      <c r="A141" s="74" t="s">
        <v>745</v>
      </c>
      <c r="B141" s="99" t="s">
        <v>746</v>
      </c>
      <c r="C141" s="85">
        <f>C142+C144+C146+C148</f>
        <v>89177802.060000002</v>
      </c>
      <c r="D141" s="85">
        <f t="shared" ref="D141:E141" si="51">D142+D144+D146+D148</f>
        <v>843696</v>
      </c>
      <c r="E141" s="85">
        <f t="shared" si="51"/>
        <v>90021498.060000002</v>
      </c>
    </row>
    <row r="142" spans="1:5" ht="27.75" customHeight="1" x14ac:dyDescent="0.25">
      <c r="A142" s="76" t="s">
        <v>747</v>
      </c>
      <c r="B142" s="78" t="s">
        <v>748</v>
      </c>
      <c r="C142" s="12">
        <f>C143</f>
        <v>2417188.08</v>
      </c>
      <c r="D142" s="12">
        <f t="shared" ref="D142:E142" si="52">D143</f>
        <v>843696</v>
      </c>
      <c r="E142" s="12">
        <f t="shared" si="52"/>
        <v>3260884.08</v>
      </c>
    </row>
    <row r="143" spans="1:5" ht="30" customHeight="1" x14ac:dyDescent="0.25">
      <c r="A143" s="18" t="s">
        <v>749</v>
      </c>
      <c r="B143" s="78" t="s">
        <v>750</v>
      </c>
      <c r="C143" s="12">
        <v>2417188.08</v>
      </c>
      <c r="D143" s="12">
        <v>843696</v>
      </c>
      <c r="E143" s="12">
        <f>C143+D143</f>
        <v>3260884.08</v>
      </c>
    </row>
    <row r="144" spans="1:5" ht="53.25" customHeight="1" x14ac:dyDescent="0.25">
      <c r="A144" s="83" t="s">
        <v>751</v>
      </c>
      <c r="B144" s="78" t="s">
        <v>752</v>
      </c>
      <c r="C144" s="12">
        <f>C145</f>
        <v>1869337.14</v>
      </c>
      <c r="D144" s="12">
        <f>D145</f>
        <v>0</v>
      </c>
      <c r="E144" s="12">
        <f>E145</f>
        <v>1869337.14</v>
      </c>
    </row>
    <row r="145" spans="1:5" ht="54" customHeight="1" x14ac:dyDescent="0.25">
      <c r="A145" s="83" t="s">
        <v>753</v>
      </c>
      <c r="B145" s="78" t="s">
        <v>754</v>
      </c>
      <c r="C145" s="79">
        <v>1869337.14</v>
      </c>
      <c r="D145" s="17"/>
      <c r="E145" s="79">
        <f>C145+D145</f>
        <v>1869337.14</v>
      </c>
    </row>
    <row r="146" spans="1:5" ht="55.5" customHeight="1" x14ac:dyDescent="0.25">
      <c r="A146" s="83" t="s">
        <v>755</v>
      </c>
      <c r="B146" s="78" t="s">
        <v>756</v>
      </c>
      <c r="C146" s="12">
        <f>C147</f>
        <v>226.34</v>
      </c>
      <c r="D146" s="12">
        <f>D147</f>
        <v>0</v>
      </c>
      <c r="E146" s="12">
        <f>E147</f>
        <v>226.34</v>
      </c>
    </row>
    <row r="147" spans="1:5" ht="51.75" customHeight="1" x14ac:dyDescent="0.25">
      <c r="A147" s="83" t="s">
        <v>757</v>
      </c>
      <c r="B147" s="78" t="s">
        <v>758</v>
      </c>
      <c r="C147" s="79">
        <v>226.34</v>
      </c>
      <c r="D147" s="93"/>
      <c r="E147" s="79">
        <f>C147+D147</f>
        <v>226.34</v>
      </c>
    </row>
    <row r="148" spans="1:5" x14ac:dyDescent="0.25">
      <c r="A148" s="83" t="s">
        <v>759</v>
      </c>
      <c r="B148" s="78" t="s">
        <v>760</v>
      </c>
      <c r="C148" s="79">
        <f>C149</f>
        <v>84891050.5</v>
      </c>
      <c r="D148" s="79">
        <f>D149</f>
        <v>0</v>
      </c>
      <c r="E148" s="79">
        <f>E149</f>
        <v>84891050.5</v>
      </c>
    </row>
    <row r="149" spans="1:5" ht="22.5" customHeight="1" x14ac:dyDescent="0.25">
      <c r="A149" s="83" t="s">
        <v>761</v>
      </c>
      <c r="B149" s="78" t="s">
        <v>762</v>
      </c>
      <c r="C149" s="79">
        <v>84891050.5</v>
      </c>
      <c r="D149" s="17"/>
      <c r="E149" s="79">
        <f>C149+D149</f>
        <v>84891050.5</v>
      </c>
    </row>
    <row r="150" spans="1:5" x14ac:dyDescent="0.25">
      <c r="A150" s="62" t="s">
        <v>763</v>
      </c>
      <c r="B150" s="75" t="s">
        <v>764</v>
      </c>
      <c r="C150" s="85">
        <f>C153+C155+C157+C151+C159</f>
        <v>9876311.4499999993</v>
      </c>
      <c r="D150" s="85">
        <f>D153+D155+D157+D151+D159</f>
        <v>78120</v>
      </c>
      <c r="E150" s="85">
        <f>E153+E155+E157+E151+E159</f>
        <v>9954431.4499999993</v>
      </c>
    </row>
    <row r="151" spans="1:5" ht="51.75" customHeight="1" x14ac:dyDescent="0.25">
      <c r="A151" s="49" t="s">
        <v>765</v>
      </c>
      <c r="B151" s="10" t="s">
        <v>766</v>
      </c>
      <c r="C151" s="79">
        <f>C152</f>
        <v>74400</v>
      </c>
      <c r="D151" s="79">
        <f>D152</f>
        <v>0</v>
      </c>
      <c r="E151" s="79">
        <f>E152</f>
        <v>74400</v>
      </c>
    </row>
    <row r="152" spans="1:5" ht="54" customHeight="1" x14ac:dyDescent="0.25">
      <c r="A152" s="18" t="s">
        <v>767</v>
      </c>
      <c r="B152" s="10" t="s">
        <v>768</v>
      </c>
      <c r="C152" s="79">
        <v>74400</v>
      </c>
      <c r="D152" s="79"/>
      <c r="E152" s="79">
        <f>C152+D152</f>
        <v>74400</v>
      </c>
    </row>
    <row r="153" spans="1:5" ht="65.25" customHeight="1" x14ac:dyDescent="0.25">
      <c r="A153" s="18" t="s">
        <v>769</v>
      </c>
      <c r="B153" s="10" t="s">
        <v>770</v>
      </c>
      <c r="C153" s="79">
        <f>C154</f>
        <v>284711.24</v>
      </c>
      <c r="D153" s="79">
        <f>D154</f>
        <v>0</v>
      </c>
      <c r="E153" s="79">
        <f>E154</f>
        <v>284711.24</v>
      </c>
    </row>
    <row r="154" spans="1:5" ht="66" customHeight="1" x14ac:dyDescent="0.25">
      <c r="A154" s="18" t="s">
        <v>771</v>
      </c>
      <c r="B154" s="10" t="s">
        <v>772</v>
      </c>
      <c r="C154" s="79">
        <v>284711.24</v>
      </c>
      <c r="D154" s="79"/>
      <c r="E154" s="79">
        <f>C154+D154</f>
        <v>284711.24</v>
      </c>
    </row>
    <row r="155" spans="1:5" ht="93" customHeight="1" x14ac:dyDescent="0.25">
      <c r="A155" s="18" t="s">
        <v>773</v>
      </c>
      <c r="B155" s="8" t="s">
        <v>774</v>
      </c>
      <c r="C155" s="79">
        <f>C156</f>
        <v>4140360</v>
      </c>
      <c r="D155" s="79">
        <f>D156</f>
        <v>78120</v>
      </c>
      <c r="E155" s="79">
        <f>E156</f>
        <v>4218480</v>
      </c>
    </row>
    <row r="156" spans="1:5" ht="91.5" customHeight="1" x14ac:dyDescent="0.25">
      <c r="A156" s="18" t="s">
        <v>775</v>
      </c>
      <c r="B156" s="8" t="s">
        <v>776</v>
      </c>
      <c r="C156" s="79">
        <v>4140360</v>
      </c>
      <c r="D156" s="79">
        <v>78120</v>
      </c>
      <c r="E156" s="79">
        <f>C156+D156</f>
        <v>4218480</v>
      </c>
    </row>
    <row r="157" spans="1:5" ht="55.5" customHeight="1" x14ac:dyDescent="0.25">
      <c r="A157" s="18" t="s">
        <v>777</v>
      </c>
      <c r="B157" s="10" t="s">
        <v>778</v>
      </c>
      <c r="C157" s="79">
        <f>C158</f>
        <v>3820460.68</v>
      </c>
      <c r="D157" s="79">
        <f>D158</f>
        <v>0</v>
      </c>
      <c r="E157" s="79">
        <f>E158</f>
        <v>3820460.68</v>
      </c>
    </row>
    <row r="158" spans="1:5" ht="68.25" customHeight="1" x14ac:dyDescent="0.25">
      <c r="A158" s="18" t="s">
        <v>779</v>
      </c>
      <c r="B158" s="10" t="s">
        <v>780</v>
      </c>
      <c r="C158" s="79">
        <v>3820460.68</v>
      </c>
      <c r="D158" s="79"/>
      <c r="E158" s="79">
        <f>C158+D158</f>
        <v>3820460.68</v>
      </c>
    </row>
    <row r="159" spans="1:5" ht="21" customHeight="1" x14ac:dyDescent="0.25">
      <c r="A159" s="18" t="s">
        <v>781</v>
      </c>
      <c r="B159" s="10" t="s">
        <v>782</v>
      </c>
      <c r="C159" s="79">
        <f>C160</f>
        <v>1556379.53</v>
      </c>
      <c r="D159" s="79">
        <f t="shared" ref="D159:E159" si="53">D160</f>
        <v>0</v>
      </c>
      <c r="E159" s="79">
        <f t="shared" si="53"/>
        <v>1556379.53</v>
      </c>
    </row>
    <row r="160" spans="1:5" ht="28.5" customHeight="1" x14ac:dyDescent="0.25">
      <c r="A160" s="18" t="s">
        <v>783</v>
      </c>
      <c r="B160" s="10" t="s">
        <v>784</v>
      </c>
      <c r="C160" s="12">
        <v>1556379.53</v>
      </c>
      <c r="D160" s="12"/>
      <c r="E160" s="79">
        <f>C160+D160</f>
        <v>1556379.53</v>
      </c>
    </row>
    <row r="161" spans="1:5" ht="40.5" customHeight="1" x14ac:dyDescent="0.25">
      <c r="A161" s="94" t="s">
        <v>785</v>
      </c>
      <c r="B161" s="95" t="s">
        <v>786</v>
      </c>
      <c r="C161" s="11">
        <f t="shared" ref="C161:E161" si="54">C162</f>
        <v>-274151.01</v>
      </c>
      <c r="D161" s="11">
        <f t="shared" si="54"/>
        <v>0</v>
      </c>
      <c r="E161" s="11">
        <f t="shared" si="54"/>
        <v>-274151.01</v>
      </c>
    </row>
    <row r="162" spans="1:5" ht="39" customHeight="1" x14ac:dyDescent="0.25">
      <c r="A162" s="77" t="s">
        <v>787</v>
      </c>
      <c r="B162" s="89" t="s">
        <v>788</v>
      </c>
      <c r="C162" s="12">
        <f>C163+C164</f>
        <v>-274151.01</v>
      </c>
      <c r="D162" s="12">
        <f t="shared" ref="D162:E162" si="55">D163+D164</f>
        <v>0</v>
      </c>
      <c r="E162" s="12">
        <f t="shared" si="55"/>
        <v>-274151.01</v>
      </c>
    </row>
    <row r="163" spans="1:5" ht="53.25" customHeight="1" x14ac:dyDescent="0.25">
      <c r="A163" s="18" t="s">
        <v>789</v>
      </c>
      <c r="B163" s="89" t="s">
        <v>790</v>
      </c>
      <c r="C163" s="12">
        <v>-72473.94</v>
      </c>
      <c r="D163" s="12"/>
      <c r="E163" s="79">
        <f>C163+D163</f>
        <v>-72473.94</v>
      </c>
    </row>
    <row r="164" spans="1:5" ht="41.25" customHeight="1" x14ac:dyDescent="0.25">
      <c r="A164" s="18" t="s">
        <v>791</v>
      </c>
      <c r="B164" s="89" t="s">
        <v>792</v>
      </c>
      <c r="C164" s="12">
        <v>-201677.07</v>
      </c>
      <c r="D164" s="12"/>
      <c r="E164" s="79">
        <f>C164+D164</f>
        <v>-201677.07</v>
      </c>
    </row>
    <row r="165" spans="1:5" ht="21.75" customHeight="1" x14ac:dyDescent="0.25">
      <c r="A165" s="96"/>
      <c r="B165" s="75" t="s">
        <v>793</v>
      </c>
      <c r="C165" s="11">
        <f>C17+C123</f>
        <v>312485860.13999999</v>
      </c>
      <c r="D165" s="11">
        <f>D17+D123</f>
        <v>349063.37999999989</v>
      </c>
      <c r="E165" s="11">
        <f>E17+E123</f>
        <v>312834923.51999998</v>
      </c>
    </row>
  </sheetData>
  <mergeCells count="14">
    <mergeCell ref="B6:E6"/>
    <mergeCell ref="B1:E1"/>
    <mergeCell ref="B2:E2"/>
    <mergeCell ref="B3:E3"/>
    <mergeCell ref="B4:E4"/>
    <mergeCell ref="B5:E5"/>
    <mergeCell ref="A13:E13"/>
    <mergeCell ref="B15:E15"/>
    <mergeCell ref="B7:E7"/>
    <mergeCell ref="B8:E8"/>
    <mergeCell ref="B9:E9"/>
    <mergeCell ref="B10:E10"/>
    <mergeCell ref="A11:C11"/>
    <mergeCell ref="A12:E12"/>
  </mergeCells>
  <pageMargins left="0.9055118110236221" right="0.31496062992125984"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566B-325A-4EB7-B325-DD7F84EABCA7}">
  <dimension ref="A1:H41"/>
  <sheetViews>
    <sheetView view="pageBreakPreview" zoomScaleNormal="100" zoomScaleSheetLayoutView="100" workbookViewId="0">
      <selection activeCell="A7" sqref="A7:E7"/>
    </sheetView>
  </sheetViews>
  <sheetFormatPr defaultRowHeight="15" x14ac:dyDescent="0.25"/>
  <cols>
    <col min="1" max="1" width="24.7109375" customWidth="1"/>
    <col min="2" max="2" width="22.28515625" customWidth="1"/>
    <col min="3" max="3" width="15.42578125" customWidth="1"/>
    <col min="4" max="4" width="15.140625" customWidth="1"/>
    <col min="5" max="5" width="15.42578125" customWidth="1"/>
    <col min="6" max="8" width="9.140625" hidden="1" customWidth="1"/>
  </cols>
  <sheetData>
    <row r="1" spans="1:5" ht="15.75" x14ac:dyDescent="0.25">
      <c r="A1" s="102" t="s">
        <v>472</v>
      </c>
      <c r="B1" s="123"/>
      <c r="C1" s="123"/>
      <c r="D1" s="123"/>
      <c r="E1" s="123"/>
    </row>
    <row r="2" spans="1:5" ht="15.75" x14ac:dyDescent="0.25">
      <c r="A2" s="102" t="s">
        <v>474</v>
      </c>
      <c r="B2" s="123"/>
      <c r="C2" s="123"/>
      <c r="D2" s="123"/>
      <c r="E2" s="123"/>
    </row>
    <row r="3" spans="1:5" ht="15.75" x14ac:dyDescent="0.25">
      <c r="A3" s="63"/>
      <c r="B3" s="102" t="s">
        <v>1</v>
      </c>
      <c r="C3" s="102"/>
      <c r="D3" s="102"/>
      <c r="E3" s="102"/>
    </row>
    <row r="4" spans="1:5" ht="15.75" x14ac:dyDescent="0.25">
      <c r="A4" s="64"/>
      <c r="B4" s="102" t="s">
        <v>2</v>
      </c>
      <c r="C4" s="102"/>
      <c r="D4" s="102"/>
      <c r="E4" s="102"/>
    </row>
    <row r="5" spans="1:5" ht="15.75" x14ac:dyDescent="0.25">
      <c r="A5" s="65"/>
      <c r="B5" s="102" t="s">
        <v>820</v>
      </c>
      <c r="C5" s="102"/>
      <c r="D5" s="102"/>
      <c r="E5" s="102"/>
    </row>
    <row r="6" spans="1:5" ht="15.75" x14ac:dyDescent="0.25">
      <c r="A6" s="102" t="s">
        <v>473</v>
      </c>
      <c r="B6" s="123"/>
      <c r="C6" s="123"/>
      <c r="D6" s="123"/>
      <c r="E6" s="123"/>
    </row>
    <row r="7" spans="1:5" ht="15.75" x14ac:dyDescent="0.25">
      <c r="A7" s="102" t="s">
        <v>474</v>
      </c>
      <c r="B7" s="123"/>
      <c r="C7" s="123"/>
      <c r="D7" s="123"/>
      <c r="E7" s="123"/>
    </row>
    <row r="8" spans="1:5" ht="15.75" x14ac:dyDescent="0.25">
      <c r="A8" s="63"/>
      <c r="B8" s="102" t="s">
        <v>1</v>
      </c>
      <c r="C8" s="102"/>
      <c r="D8" s="102"/>
      <c r="E8" s="102"/>
    </row>
    <row r="9" spans="1:5" ht="15.75" x14ac:dyDescent="0.25">
      <c r="A9" s="64"/>
      <c r="B9" s="102" t="s">
        <v>2</v>
      </c>
      <c r="C9" s="102"/>
      <c r="D9" s="102"/>
      <c r="E9" s="102"/>
    </row>
    <row r="10" spans="1:5" ht="15.75" x14ac:dyDescent="0.25">
      <c r="A10" s="65"/>
      <c r="B10" s="102" t="s">
        <v>394</v>
      </c>
      <c r="C10" s="102"/>
      <c r="D10" s="102"/>
      <c r="E10" s="102"/>
    </row>
    <row r="11" spans="1:5" ht="15.75" x14ac:dyDescent="0.25">
      <c r="A11" s="65"/>
      <c r="B11" s="7"/>
      <c r="C11" s="7"/>
      <c r="D11" s="7"/>
      <c r="E11" s="7"/>
    </row>
    <row r="12" spans="1:5" ht="15.75" x14ac:dyDescent="0.25">
      <c r="A12" s="104" t="s">
        <v>475</v>
      </c>
      <c r="B12" s="104"/>
      <c r="C12" s="104"/>
      <c r="D12" s="104"/>
      <c r="E12" s="104"/>
    </row>
    <row r="13" spans="1:5" ht="10.5" customHeight="1" x14ac:dyDescent="0.25">
      <c r="A13" s="104" t="s">
        <v>476</v>
      </c>
      <c r="B13" s="104"/>
      <c r="C13" s="104"/>
      <c r="D13" s="104"/>
      <c r="E13" s="104"/>
    </row>
    <row r="14" spans="1:5" ht="8.25" customHeight="1" x14ac:dyDescent="0.25">
      <c r="A14" s="104"/>
      <c r="B14" s="104"/>
      <c r="C14" s="104"/>
      <c r="D14" s="104"/>
      <c r="E14" s="104"/>
    </row>
    <row r="15" spans="1:5" ht="15.75" x14ac:dyDescent="0.25">
      <c r="A15" s="104" t="s">
        <v>477</v>
      </c>
      <c r="B15" s="104"/>
      <c r="C15" s="104"/>
      <c r="D15" s="104"/>
      <c r="E15" s="104"/>
    </row>
    <row r="16" spans="1:5" ht="15" customHeight="1" x14ac:dyDescent="0.25">
      <c r="A16" s="102" t="s">
        <v>478</v>
      </c>
      <c r="B16" s="120"/>
      <c r="C16" s="120"/>
      <c r="D16" s="120"/>
      <c r="E16" s="120"/>
    </row>
    <row r="17" spans="1:5" ht="15" customHeight="1" x14ac:dyDescent="0.25">
      <c r="A17" s="117" t="s">
        <v>479</v>
      </c>
      <c r="B17" s="117" t="s">
        <v>480</v>
      </c>
      <c r="C17" s="66" t="s">
        <v>157</v>
      </c>
      <c r="D17" s="66" t="s">
        <v>481</v>
      </c>
      <c r="E17" s="121" t="s">
        <v>482</v>
      </c>
    </row>
    <row r="18" spans="1:5" ht="23.25" customHeight="1" x14ac:dyDescent="0.25">
      <c r="A18" s="117"/>
      <c r="B18" s="117"/>
      <c r="C18" s="67"/>
      <c r="D18" s="67"/>
      <c r="E18" s="122"/>
    </row>
    <row r="19" spans="1:5" ht="15" customHeight="1" x14ac:dyDescent="0.25">
      <c r="A19" s="113" t="s">
        <v>483</v>
      </c>
      <c r="B19" s="114" t="s">
        <v>484</v>
      </c>
      <c r="C19" s="115">
        <f>C21+C33</f>
        <v>16842282.600000024</v>
      </c>
      <c r="D19" s="116">
        <f>D21</f>
        <v>0</v>
      </c>
      <c r="E19" s="116">
        <f>E21</f>
        <v>0</v>
      </c>
    </row>
    <row r="20" spans="1:5" ht="24.75" customHeight="1" x14ac:dyDescent="0.25">
      <c r="A20" s="113"/>
      <c r="B20" s="114"/>
      <c r="C20" s="115"/>
      <c r="D20" s="116"/>
      <c r="E20" s="116"/>
    </row>
    <row r="21" spans="1:5" ht="15" customHeight="1" x14ac:dyDescent="0.25">
      <c r="A21" s="113" t="s">
        <v>485</v>
      </c>
      <c r="B21" s="114" t="s">
        <v>486</v>
      </c>
      <c r="C21" s="115">
        <f>C23+C28</f>
        <v>16842282.600000024</v>
      </c>
      <c r="D21" s="116">
        <f>D23+D28</f>
        <v>0</v>
      </c>
      <c r="E21" s="116">
        <f>E23+E28</f>
        <v>0</v>
      </c>
    </row>
    <row r="22" spans="1:5" ht="25.5" customHeight="1" x14ac:dyDescent="0.25">
      <c r="A22" s="113"/>
      <c r="B22" s="114"/>
      <c r="C22" s="115"/>
      <c r="D22" s="116"/>
      <c r="E22" s="116"/>
    </row>
    <row r="23" spans="1:5" ht="25.5" x14ac:dyDescent="0.25">
      <c r="A23" s="19" t="s">
        <v>487</v>
      </c>
      <c r="B23" s="6" t="s">
        <v>488</v>
      </c>
      <c r="C23" s="13">
        <f>C24</f>
        <v>-313073723.51999998</v>
      </c>
      <c r="D23" s="13">
        <f>D24</f>
        <v>-266345531.19</v>
      </c>
      <c r="E23" s="13">
        <f t="shared" ref="D23:E24" si="0">E24</f>
        <v>-314112546.06</v>
      </c>
    </row>
    <row r="24" spans="1:5" ht="38.25" x14ac:dyDescent="0.25">
      <c r="A24" s="19" t="s">
        <v>489</v>
      </c>
      <c r="B24" s="6" t="s">
        <v>490</v>
      </c>
      <c r="C24" s="13">
        <f>C25</f>
        <v>-313073723.51999998</v>
      </c>
      <c r="D24" s="13">
        <f t="shared" si="0"/>
        <v>-266345531.19</v>
      </c>
      <c r="E24" s="13">
        <f t="shared" si="0"/>
        <v>-314112546.06</v>
      </c>
    </row>
    <row r="25" spans="1:5" ht="38.25" x14ac:dyDescent="0.25">
      <c r="A25" s="19" t="s">
        <v>491</v>
      </c>
      <c r="B25" s="6" t="s">
        <v>492</v>
      </c>
      <c r="C25" s="13">
        <f>C26</f>
        <v>-313073723.51999998</v>
      </c>
      <c r="D25" s="13">
        <v>-266345531.19</v>
      </c>
      <c r="E25" s="13">
        <v>-314112546.06</v>
      </c>
    </row>
    <row r="26" spans="1:5" ht="15" customHeight="1" x14ac:dyDescent="0.25">
      <c r="A26" s="117" t="s">
        <v>493</v>
      </c>
      <c r="B26" s="118" t="s">
        <v>494</v>
      </c>
      <c r="C26" s="111">
        <v>-313073723.51999998</v>
      </c>
      <c r="D26" s="119">
        <v>-256943264.97999999</v>
      </c>
      <c r="E26" s="111">
        <v>-304710279.85000002</v>
      </c>
    </row>
    <row r="27" spans="1:5" ht="24.75" customHeight="1" x14ac:dyDescent="0.25">
      <c r="A27" s="117"/>
      <c r="B27" s="118"/>
      <c r="C27" s="112"/>
      <c r="D27" s="119"/>
      <c r="E27" s="112"/>
    </row>
    <row r="28" spans="1:5" ht="25.5" x14ac:dyDescent="0.25">
      <c r="A28" s="19" t="s">
        <v>495</v>
      </c>
      <c r="B28" s="6" t="s">
        <v>496</v>
      </c>
      <c r="C28" s="13">
        <f t="shared" ref="C28:E30" si="1">C29</f>
        <v>329916006.12</v>
      </c>
      <c r="D28" s="13">
        <f t="shared" si="1"/>
        <v>266345531.19</v>
      </c>
      <c r="E28" s="13">
        <f t="shared" si="1"/>
        <v>314112546.06</v>
      </c>
    </row>
    <row r="29" spans="1:5" ht="38.25" x14ac:dyDescent="0.25">
      <c r="A29" s="19" t="s">
        <v>497</v>
      </c>
      <c r="B29" s="6" t="s">
        <v>498</v>
      </c>
      <c r="C29" s="13">
        <f t="shared" si="1"/>
        <v>329916006.12</v>
      </c>
      <c r="D29" s="13">
        <f t="shared" si="1"/>
        <v>266345531.19</v>
      </c>
      <c r="E29" s="13">
        <f t="shared" si="1"/>
        <v>314112546.06</v>
      </c>
    </row>
    <row r="30" spans="1:5" ht="38.25" x14ac:dyDescent="0.25">
      <c r="A30" s="19" t="s">
        <v>499</v>
      </c>
      <c r="B30" s="6" t="s">
        <v>500</v>
      </c>
      <c r="C30" s="13">
        <f t="shared" si="1"/>
        <v>329916006.12</v>
      </c>
      <c r="D30" s="13">
        <f>D31</f>
        <v>266345531.19</v>
      </c>
      <c r="E30" s="13">
        <f>E31</f>
        <v>314112546.06</v>
      </c>
    </row>
    <row r="31" spans="1:5" ht="15" customHeight="1" x14ac:dyDescent="0.25">
      <c r="A31" s="107" t="s">
        <v>501</v>
      </c>
      <c r="B31" s="109" t="s">
        <v>502</v>
      </c>
      <c r="C31" s="111">
        <v>329916006.12</v>
      </c>
      <c r="D31" s="111">
        <v>266345531.19</v>
      </c>
      <c r="E31" s="111">
        <v>314112546.06</v>
      </c>
    </row>
    <row r="32" spans="1:5" ht="27" customHeight="1" x14ac:dyDescent="0.25">
      <c r="A32" s="108"/>
      <c r="B32" s="110"/>
      <c r="C32" s="112"/>
      <c r="D32" s="112"/>
      <c r="E32" s="112"/>
    </row>
    <row r="33" spans="1:5" ht="51" x14ac:dyDescent="0.25">
      <c r="A33" s="60" t="s">
        <v>503</v>
      </c>
      <c r="B33" s="68" t="s">
        <v>504</v>
      </c>
      <c r="C33" s="69">
        <f>C34</f>
        <v>0</v>
      </c>
      <c r="D33" s="69">
        <f>D34</f>
        <v>0</v>
      </c>
      <c r="E33" s="69">
        <f>E34</f>
        <v>0</v>
      </c>
    </row>
    <row r="34" spans="1:5" ht="51" x14ac:dyDescent="0.25">
      <c r="A34" s="62" t="s">
        <v>505</v>
      </c>
      <c r="B34" s="21" t="s">
        <v>506</v>
      </c>
      <c r="C34" s="69">
        <f>C39+C35</f>
        <v>0</v>
      </c>
      <c r="D34" s="69">
        <f>D39+D35</f>
        <v>0</v>
      </c>
      <c r="E34" s="69">
        <f>E39+E35</f>
        <v>0</v>
      </c>
    </row>
    <row r="35" spans="1:5" ht="51" x14ac:dyDescent="0.25">
      <c r="A35" s="49" t="s">
        <v>505</v>
      </c>
      <c r="B35" s="5" t="s">
        <v>507</v>
      </c>
      <c r="C35" s="61">
        <f>C36</f>
        <v>-238800</v>
      </c>
      <c r="D35" s="61">
        <f t="shared" ref="D35:E37" si="2">D36</f>
        <v>0</v>
      </c>
      <c r="E35" s="13">
        <f t="shared" si="2"/>
        <v>0</v>
      </c>
    </row>
    <row r="36" spans="1:5" ht="89.25" x14ac:dyDescent="0.25">
      <c r="A36" s="49" t="s">
        <v>508</v>
      </c>
      <c r="B36" s="5" t="s">
        <v>509</v>
      </c>
      <c r="C36" s="61">
        <f>C37</f>
        <v>-238800</v>
      </c>
      <c r="D36" s="61">
        <f t="shared" si="2"/>
        <v>0</v>
      </c>
      <c r="E36" s="13">
        <f t="shared" si="2"/>
        <v>0</v>
      </c>
    </row>
    <row r="37" spans="1:5" ht="114.75" x14ac:dyDescent="0.25">
      <c r="A37" s="49" t="s">
        <v>510</v>
      </c>
      <c r="B37" s="5" t="s">
        <v>511</v>
      </c>
      <c r="C37" s="61">
        <f>C38</f>
        <v>-238800</v>
      </c>
      <c r="D37" s="61">
        <f t="shared" si="2"/>
        <v>0</v>
      </c>
      <c r="E37" s="13">
        <f t="shared" si="2"/>
        <v>0</v>
      </c>
    </row>
    <row r="38" spans="1:5" ht="114.75" x14ac:dyDescent="0.25">
      <c r="A38" s="49" t="s">
        <v>512</v>
      </c>
      <c r="B38" s="5" t="s">
        <v>511</v>
      </c>
      <c r="C38" s="13">
        <v>-238800</v>
      </c>
      <c r="D38" s="13"/>
      <c r="E38" s="13"/>
    </row>
    <row r="39" spans="1:5" ht="63.75" x14ac:dyDescent="0.25">
      <c r="A39" s="49" t="s">
        <v>513</v>
      </c>
      <c r="B39" s="5" t="s">
        <v>514</v>
      </c>
      <c r="C39" s="61">
        <f t="shared" ref="C39:E40" si="3">C40</f>
        <v>238800</v>
      </c>
      <c r="D39" s="61">
        <f t="shared" si="3"/>
        <v>0</v>
      </c>
      <c r="E39" s="13">
        <f t="shared" si="3"/>
        <v>0</v>
      </c>
    </row>
    <row r="40" spans="1:5" ht="89.25" x14ac:dyDescent="0.25">
      <c r="A40" s="49" t="s">
        <v>515</v>
      </c>
      <c r="B40" s="5" t="s">
        <v>516</v>
      </c>
      <c r="C40" s="61">
        <f t="shared" si="3"/>
        <v>238800</v>
      </c>
      <c r="D40" s="61">
        <f t="shared" si="3"/>
        <v>0</v>
      </c>
      <c r="E40" s="13">
        <f t="shared" si="3"/>
        <v>0</v>
      </c>
    </row>
    <row r="41" spans="1:5" ht="114.75" x14ac:dyDescent="0.25">
      <c r="A41" s="49" t="s">
        <v>517</v>
      </c>
      <c r="B41" s="5" t="s">
        <v>518</v>
      </c>
      <c r="C41" s="61">
        <v>238800</v>
      </c>
      <c r="D41" s="61"/>
      <c r="E41" s="13"/>
    </row>
  </sheetData>
  <mergeCells count="37">
    <mergeCell ref="A13:E14"/>
    <mergeCell ref="A1:E1"/>
    <mergeCell ref="A2:E2"/>
    <mergeCell ref="B3:E3"/>
    <mergeCell ref="B4:E4"/>
    <mergeCell ref="B5:E5"/>
    <mergeCell ref="A6:E6"/>
    <mergeCell ref="A7:E7"/>
    <mergeCell ref="B8:E8"/>
    <mergeCell ref="B9:E9"/>
    <mergeCell ref="B10:E10"/>
    <mergeCell ref="A12:E12"/>
    <mergeCell ref="A19:A20"/>
    <mergeCell ref="B19:B20"/>
    <mergeCell ref="C19:C20"/>
    <mergeCell ref="D19:D20"/>
    <mergeCell ref="E19:E20"/>
    <mergeCell ref="A15:E15"/>
    <mergeCell ref="A16:E16"/>
    <mergeCell ref="A17:A18"/>
    <mergeCell ref="B17:B18"/>
    <mergeCell ref="E17:E18"/>
    <mergeCell ref="A26:A27"/>
    <mergeCell ref="B26:B27"/>
    <mergeCell ref="C26:C27"/>
    <mergeCell ref="D26:D27"/>
    <mergeCell ref="E26:E27"/>
    <mergeCell ref="A21:A22"/>
    <mergeCell ref="B21:B22"/>
    <mergeCell ref="C21:C22"/>
    <mergeCell ref="D21:D22"/>
    <mergeCell ref="E21:E22"/>
    <mergeCell ref="A31:A32"/>
    <mergeCell ref="B31:B32"/>
    <mergeCell ref="C31:C32"/>
    <mergeCell ref="D31:D32"/>
    <mergeCell ref="E31:E32"/>
  </mergeCell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3"/>
  <sheetViews>
    <sheetView view="pageBreakPreview" topLeftCell="A310" zoomScale="86" zoomScaleSheetLayoutView="86" workbookViewId="0">
      <selection activeCell="F139" sqref="F139"/>
    </sheetView>
  </sheetViews>
  <sheetFormatPr defaultRowHeight="15" x14ac:dyDescent="0.25"/>
  <cols>
    <col min="1" max="1" width="67.28515625" customWidth="1"/>
    <col min="2" max="2" width="7.85546875" customWidth="1"/>
    <col min="3" max="3" width="4.7109375" customWidth="1"/>
    <col min="4" max="4" width="5.42578125" customWidth="1"/>
    <col min="5" max="5" width="15.140625" customWidth="1"/>
    <col min="6" max="6" width="13.85546875" customWidth="1"/>
    <col min="7" max="7" width="16.42578125" customWidth="1"/>
  </cols>
  <sheetData>
    <row r="1" spans="1:7" ht="15.75" x14ac:dyDescent="0.25">
      <c r="A1" s="131" t="s">
        <v>142</v>
      </c>
      <c r="B1" s="131"/>
      <c r="C1" s="131"/>
      <c r="D1" s="131"/>
      <c r="E1" s="131"/>
      <c r="F1" s="131"/>
      <c r="G1" s="131"/>
    </row>
    <row r="2" spans="1:7" ht="15.75" x14ac:dyDescent="0.25">
      <c r="A2" s="131" t="s">
        <v>0</v>
      </c>
      <c r="B2" s="131"/>
      <c r="C2" s="131"/>
      <c r="D2" s="131"/>
      <c r="E2" s="131"/>
      <c r="F2" s="131"/>
      <c r="G2" s="131"/>
    </row>
    <row r="3" spans="1:7" ht="15.75" x14ac:dyDescent="0.25">
      <c r="A3" s="132"/>
      <c r="B3" s="132"/>
      <c r="C3" s="131" t="s">
        <v>1</v>
      </c>
      <c r="D3" s="131"/>
      <c r="E3" s="131"/>
      <c r="F3" s="131"/>
      <c r="G3" s="131"/>
    </row>
    <row r="4" spans="1:7" ht="15.75" x14ac:dyDescent="0.25">
      <c r="A4" s="132"/>
      <c r="B4" s="132"/>
      <c r="C4" s="131" t="s">
        <v>2</v>
      </c>
      <c r="D4" s="131"/>
      <c r="E4" s="131"/>
      <c r="F4" s="131"/>
      <c r="G4" s="131"/>
    </row>
    <row r="5" spans="1:7" ht="15.75" x14ac:dyDescent="0.25">
      <c r="A5" s="131" t="s">
        <v>820</v>
      </c>
      <c r="B5" s="131"/>
      <c r="C5" s="131"/>
      <c r="D5" s="131"/>
      <c r="E5" s="131"/>
      <c r="F5" s="131"/>
      <c r="G5" s="131"/>
    </row>
    <row r="6" spans="1:7" ht="15.75" customHeight="1" x14ac:dyDescent="0.25">
      <c r="A6" s="131" t="s">
        <v>139</v>
      </c>
      <c r="B6" s="131"/>
      <c r="C6" s="131"/>
      <c r="D6" s="131"/>
      <c r="E6" s="131"/>
      <c r="F6" s="131"/>
      <c r="G6" s="131"/>
    </row>
    <row r="7" spans="1:7" ht="15.75" customHeight="1" x14ac:dyDescent="0.25">
      <c r="A7" s="131" t="s">
        <v>0</v>
      </c>
      <c r="B7" s="131"/>
      <c r="C7" s="131"/>
      <c r="D7" s="131"/>
      <c r="E7" s="131"/>
      <c r="F7" s="131"/>
      <c r="G7" s="131"/>
    </row>
    <row r="8" spans="1:7" ht="15.75" customHeight="1" x14ac:dyDescent="0.25">
      <c r="A8" s="132"/>
      <c r="B8" s="132"/>
      <c r="C8" s="131" t="s">
        <v>1</v>
      </c>
      <c r="D8" s="131"/>
      <c r="E8" s="131"/>
      <c r="F8" s="131"/>
      <c r="G8" s="131"/>
    </row>
    <row r="9" spans="1:7" ht="15.75" customHeight="1" x14ac:dyDescent="0.25">
      <c r="A9" s="132"/>
      <c r="B9" s="132"/>
      <c r="C9" s="131" t="s">
        <v>2</v>
      </c>
      <c r="D9" s="131"/>
      <c r="E9" s="131"/>
      <c r="F9" s="131"/>
      <c r="G9" s="131"/>
    </row>
    <row r="10" spans="1:7" ht="15.75" customHeight="1" x14ac:dyDescent="0.25">
      <c r="A10" s="131" t="s">
        <v>394</v>
      </c>
      <c r="B10" s="131"/>
      <c r="C10" s="131"/>
      <c r="D10" s="131"/>
      <c r="E10" s="131"/>
      <c r="F10" s="131"/>
      <c r="G10" s="131"/>
    </row>
    <row r="11" spans="1:7" x14ac:dyDescent="0.25">
      <c r="A11" s="138"/>
      <c r="B11" s="138"/>
      <c r="D11" s="138"/>
      <c r="E11" s="138"/>
    </row>
    <row r="12" spans="1:7" ht="15.75" customHeight="1" x14ac:dyDescent="0.25">
      <c r="A12" s="135" t="s">
        <v>8</v>
      </c>
      <c r="B12" s="135"/>
      <c r="C12" s="135"/>
      <c r="D12" s="135"/>
      <c r="E12" s="135"/>
    </row>
    <row r="13" spans="1:7" ht="16.5" customHeight="1" x14ac:dyDescent="0.25">
      <c r="A13" s="135" t="s">
        <v>17</v>
      </c>
      <c r="B13" s="135"/>
      <c r="C13" s="135"/>
      <c r="D13" s="135"/>
      <c r="E13" s="135"/>
    </row>
    <row r="14" spans="1:7" ht="16.5" customHeight="1" x14ac:dyDescent="0.25">
      <c r="A14" s="135" t="s">
        <v>18</v>
      </c>
      <c r="B14" s="135"/>
      <c r="C14" s="135"/>
      <c r="D14" s="135"/>
      <c r="E14" s="135"/>
    </row>
    <row r="15" spans="1:7" ht="48.75" customHeight="1" x14ac:dyDescent="0.25">
      <c r="A15" s="135" t="s">
        <v>249</v>
      </c>
      <c r="B15" s="135"/>
      <c r="C15" s="135"/>
      <c r="D15" s="135"/>
      <c r="E15" s="135"/>
    </row>
    <row r="16" spans="1:7" ht="16.5" x14ac:dyDescent="0.25">
      <c r="A16" s="137"/>
      <c r="B16" s="137"/>
      <c r="C16" s="137"/>
      <c r="D16" s="137"/>
      <c r="E16" s="137"/>
    </row>
    <row r="17" spans="1:7" ht="16.5" x14ac:dyDescent="0.25">
      <c r="A17" s="136" t="s">
        <v>143</v>
      </c>
      <c r="B17" s="136"/>
      <c r="C17" s="136"/>
      <c r="D17" s="136"/>
      <c r="E17" s="136"/>
      <c r="F17" s="136"/>
      <c r="G17" s="136"/>
    </row>
    <row r="18" spans="1:7" ht="15" customHeight="1" x14ac:dyDescent="0.25">
      <c r="A18" s="130" t="s">
        <v>9</v>
      </c>
      <c r="B18" s="130" t="s">
        <v>10</v>
      </c>
      <c r="C18" s="130"/>
      <c r="D18" s="139" t="s">
        <v>11</v>
      </c>
      <c r="E18" s="133" t="s">
        <v>248</v>
      </c>
      <c r="F18" s="133" t="s">
        <v>414</v>
      </c>
      <c r="G18" s="133" t="s">
        <v>248</v>
      </c>
    </row>
    <row r="19" spans="1:7" ht="24.75" customHeight="1" x14ac:dyDescent="0.25">
      <c r="A19" s="130"/>
      <c r="B19" s="130"/>
      <c r="C19" s="130"/>
      <c r="D19" s="139"/>
      <c r="E19" s="134"/>
      <c r="F19" s="134"/>
      <c r="G19" s="134"/>
    </row>
    <row r="20" spans="1:7" ht="28.5" customHeight="1" x14ac:dyDescent="0.25">
      <c r="A20" s="59" t="s">
        <v>196</v>
      </c>
      <c r="B20" s="130">
        <v>2100000000</v>
      </c>
      <c r="C20" s="130"/>
      <c r="D20" s="25"/>
      <c r="E20" s="11">
        <f>E21+E34+E51+E56+E84+E92+E104+E109+E114</f>
        <v>183689941.35000002</v>
      </c>
      <c r="F20" s="11">
        <f>F21+F34+F51+F56+F84+F92+F104+F109+F114</f>
        <v>-964682.39999999991</v>
      </c>
      <c r="G20" s="11">
        <f>G21+G34+G51+G56+G84+G92+G104+G109+G114</f>
        <v>182725258.95000002</v>
      </c>
    </row>
    <row r="21" spans="1:7" x14ac:dyDescent="0.25">
      <c r="A21" s="59" t="s">
        <v>74</v>
      </c>
      <c r="B21" s="130">
        <v>2110000000</v>
      </c>
      <c r="C21" s="130"/>
      <c r="D21" s="24"/>
      <c r="E21" s="11">
        <f>E22+E29+E32</f>
        <v>20447662.18</v>
      </c>
      <c r="F21" s="11">
        <f>F22+F29+F32</f>
        <v>-1495000</v>
      </c>
      <c r="G21" s="11">
        <f>G22+G29+G32</f>
        <v>18952662.18</v>
      </c>
    </row>
    <row r="22" spans="1:7" ht="25.5" x14ac:dyDescent="0.25">
      <c r="A22" s="57" t="s">
        <v>75</v>
      </c>
      <c r="B22" s="124">
        <v>2110100000</v>
      </c>
      <c r="C22" s="124"/>
      <c r="D22" s="25"/>
      <c r="E22" s="12">
        <f>E25+E26+E27+E28+E23+E24</f>
        <v>16284550.120000001</v>
      </c>
      <c r="F22" s="12">
        <f t="shared" ref="F22:G22" si="0">F25+F26+F27+F28+F23+F24</f>
        <v>-1495000</v>
      </c>
      <c r="G22" s="12">
        <f t="shared" si="0"/>
        <v>14789550.120000001</v>
      </c>
    </row>
    <row r="23" spans="1:7" ht="43.5" customHeight="1" x14ac:dyDescent="0.25">
      <c r="A23" s="5" t="s">
        <v>448</v>
      </c>
      <c r="B23" s="127" t="s">
        <v>449</v>
      </c>
      <c r="C23" s="128"/>
      <c r="D23" s="49">
        <v>200</v>
      </c>
      <c r="E23" s="12">
        <v>440191.57</v>
      </c>
      <c r="F23" s="12"/>
      <c r="G23" s="12">
        <f>E23+F23</f>
        <v>440191.57</v>
      </c>
    </row>
    <row r="24" spans="1:7" ht="44.25" customHeight="1" x14ac:dyDescent="0.25">
      <c r="A24" s="5" t="s">
        <v>450</v>
      </c>
      <c r="B24" s="127" t="s">
        <v>449</v>
      </c>
      <c r="C24" s="128"/>
      <c r="D24" s="49">
        <v>600</v>
      </c>
      <c r="E24" s="12">
        <v>1217910</v>
      </c>
      <c r="F24" s="12"/>
      <c r="G24" s="12">
        <f>E24+F24</f>
        <v>1217910</v>
      </c>
    </row>
    <row r="25" spans="1:7" ht="42" customHeight="1" x14ac:dyDescent="0.25">
      <c r="A25" s="57" t="s">
        <v>252</v>
      </c>
      <c r="B25" s="124">
        <v>2110100020</v>
      </c>
      <c r="C25" s="124"/>
      <c r="D25" s="25">
        <v>200</v>
      </c>
      <c r="E25" s="12">
        <v>7849859.7300000004</v>
      </c>
      <c r="F25" s="12">
        <v>-1495000</v>
      </c>
      <c r="G25" s="12">
        <f>E25+F25</f>
        <v>6354859.7300000004</v>
      </c>
    </row>
    <row r="26" spans="1:7" ht="42" customHeight="1" x14ac:dyDescent="0.25">
      <c r="A26" s="57" t="s">
        <v>253</v>
      </c>
      <c r="B26" s="124">
        <v>2110100020</v>
      </c>
      <c r="C26" s="124"/>
      <c r="D26" s="25">
        <v>600</v>
      </c>
      <c r="E26" s="12">
        <v>5460676.1200000001</v>
      </c>
      <c r="F26" s="12"/>
      <c r="G26" s="12">
        <f t="shared" ref="G26:G31" si="1">E26+F26</f>
        <v>5460676.1200000001</v>
      </c>
    </row>
    <row r="27" spans="1:7" ht="40.5" customHeight="1" x14ac:dyDescent="0.25">
      <c r="A27" s="57" t="s">
        <v>197</v>
      </c>
      <c r="B27" s="124">
        <v>2110100030</v>
      </c>
      <c r="C27" s="124"/>
      <c r="D27" s="25">
        <v>200</v>
      </c>
      <c r="E27" s="28">
        <v>810862.18</v>
      </c>
      <c r="F27" s="28"/>
      <c r="G27" s="12">
        <f t="shared" si="1"/>
        <v>810862.18</v>
      </c>
    </row>
    <row r="28" spans="1:7" ht="44.25" customHeight="1" x14ac:dyDescent="0.25">
      <c r="A28" s="5" t="s">
        <v>311</v>
      </c>
      <c r="B28" s="129" t="s">
        <v>312</v>
      </c>
      <c r="C28" s="129"/>
      <c r="D28" s="19">
        <v>200</v>
      </c>
      <c r="E28" s="12">
        <v>505050.52</v>
      </c>
      <c r="F28" s="12"/>
      <c r="G28" s="12">
        <f t="shared" si="1"/>
        <v>505050.52</v>
      </c>
    </row>
    <row r="29" spans="1:7" ht="18.75" customHeight="1" x14ac:dyDescent="0.25">
      <c r="A29" s="5" t="s">
        <v>76</v>
      </c>
      <c r="B29" s="129" t="s">
        <v>379</v>
      </c>
      <c r="C29" s="129"/>
      <c r="D29" s="19"/>
      <c r="E29" s="12">
        <f>E30+E31</f>
        <v>125000</v>
      </c>
      <c r="F29" s="12">
        <f>F30+F31</f>
        <v>0</v>
      </c>
      <c r="G29" s="12">
        <f>G30+G31</f>
        <v>125000</v>
      </c>
    </row>
    <row r="30" spans="1:7" ht="29.25" customHeight="1" x14ac:dyDescent="0.25">
      <c r="A30" s="5" t="s">
        <v>380</v>
      </c>
      <c r="B30" s="129" t="s">
        <v>381</v>
      </c>
      <c r="C30" s="129"/>
      <c r="D30" s="19">
        <v>200</v>
      </c>
      <c r="E30" s="12">
        <v>75000</v>
      </c>
      <c r="F30" s="12">
        <v>5000</v>
      </c>
      <c r="G30" s="12">
        <f t="shared" si="1"/>
        <v>80000</v>
      </c>
    </row>
    <row r="31" spans="1:7" ht="29.25" customHeight="1" x14ac:dyDescent="0.25">
      <c r="A31" s="5" t="s">
        <v>382</v>
      </c>
      <c r="B31" s="129" t="s">
        <v>381</v>
      </c>
      <c r="C31" s="129"/>
      <c r="D31" s="19">
        <v>300</v>
      </c>
      <c r="E31" s="12">
        <v>50000</v>
      </c>
      <c r="F31" s="12">
        <v>-5000</v>
      </c>
      <c r="G31" s="12">
        <f t="shared" si="1"/>
        <v>45000</v>
      </c>
    </row>
    <row r="32" spans="1:7" ht="41.25" customHeight="1" x14ac:dyDescent="0.25">
      <c r="A32" s="5" t="s">
        <v>416</v>
      </c>
      <c r="B32" s="129" t="s">
        <v>417</v>
      </c>
      <c r="C32" s="129"/>
      <c r="D32" s="19"/>
      <c r="E32" s="12">
        <f>E33</f>
        <v>4038112.06</v>
      </c>
      <c r="F32" s="12">
        <f t="shared" ref="F32:G32" si="2">F33</f>
        <v>0</v>
      </c>
      <c r="G32" s="12">
        <f t="shared" si="2"/>
        <v>4038112.06</v>
      </c>
    </row>
    <row r="33" spans="1:7" ht="67.5" customHeight="1" x14ac:dyDescent="0.25">
      <c r="A33" s="5" t="s">
        <v>438</v>
      </c>
      <c r="B33" s="129" t="s">
        <v>439</v>
      </c>
      <c r="C33" s="129"/>
      <c r="D33" s="19">
        <v>200</v>
      </c>
      <c r="E33" s="12">
        <v>4038112.06</v>
      </c>
      <c r="F33" s="12"/>
      <c r="G33" s="12">
        <f>E33+F33</f>
        <v>4038112.06</v>
      </c>
    </row>
    <row r="34" spans="1:7" ht="27" customHeight="1" x14ac:dyDescent="0.25">
      <c r="A34" s="21" t="s">
        <v>77</v>
      </c>
      <c r="B34" s="130">
        <v>2120000000</v>
      </c>
      <c r="C34" s="130"/>
      <c r="D34" s="25"/>
      <c r="E34" s="11">
        <f>E35</f>
        <v>7754904.3499999996</v>
      </c>
      <c r="F34" s="11">
        <f t="shared" ref="F34:G34" si="3">F35</f>
        <v>0</v>
      </c>
      <c r="G34" s="11">
        <f t="shared" si="3"/>
        <v>7754904.3499999996</v>
      </c>
    </row>
    <row r="35" spans="1:7" ht="29.25" customHeight="1" x14ac:dyDescent="0.25">
      <c r="A35" s="57" t="s">
        <v>78</v>
      </c>
      <c r="B35" s="124">
        <v>2120100000</v>
      </c>
      <c r="C35" s="124"/>
      <c r="D35" s="25"/>
      <c r="E35" s="12">
        <f>SUM(E36:E50)</f>
        <v>7754904.3499999996</v>
      </c>
      <c r="F35" s="12">
        <f t="shared" ref="F35:G35" si="4">SUM(F36:F50)</f>
        <v>0</v>
      </c>
      <c r="G35" s="12">
        <f t="shared" si="4"/>
        <v>7754904.3499999996</v>
      </c>
    </row>
    <row r="36" spans="1:7" ht="41.25" customHeight="1" x14ac:dyDescent="0.25">
      <c r="A36" s="5" t="s">
        <v>347</v>
      </c>
      <c r="B36" s="129" t="s">
        <v>348</v>
      </c>
      <c r="C36" s="129"/>
      <c r="D36" s="19">
        <v>200</v>
      </c>
      <c r="E36" s="12">
        <v>481404.64</v>
      </c>
      <c r="F36" s="12"/>
      <c r="G36" s="12">
        <f>E36+F36</f>
        <v>481404.64</v>
      </c>
    </row>
    <row r="37" spans="1:7" ht="51.75" customHeight="1" x14ac:dyDescent="0.25">
      <c r="A37" s="5" t="s">
        <v>349</v>
      </c>
      <c r="B37" s="129" t="s">
        <v>348</v>
      </c>
      <c r="C37" s="129"/>
      <c r="D37" s="19">
        <v>600</v>
      </c>
      <c r="E37" s="12">
        <v>1319472.68</v>
      </c>
      <c r="F37" s="12"/>
      <c r="G37" s="12">
        <f t="shared" ref="G37:G50" si="5">E37+F37</f>
        <v>1319472.68</v>
      </c>
    </row>
    <row r="38" spans="1:7" ht="79.5" customHeight="1" x14ac:dyDescent="0.25">
      <c r="A38" s="57" t="s">
        <v>332</v>
      </c>
      <c r="B38" s="124" t="s">
        <v>232</v>
      </c>
      <c r="C38" s="124"/>
      <c r="D38" s="25">
        <v>200</v>
      </c>
      <c r="E38" s="29">
        <v>864837.65</v>
      </c>
      <c r="F38" s="29"/>
      <c r="G38" s="12">
        <f t="shared" si="5"/>
        <v>864837.65</v>
      </c>
    </row>
    <row r="39" spans="1:7" ht="83.25" customHeight="1" x14ac:dyDescent="0.25">
      <c r="A39" s="57" t="s">
        <v>333</v>
      </c>
      <c r="B39" s="124" t="s">
        <v>232</v>
      </c>
      <c r="C39" s="124"/>
      <c r="D39" s="25">
        <v>600</v>
      </c>
      <c r="E39" s="29">
        <v>3442530.41</v>
      </c>
      <c r="F39" s="29"/>
      <c r="G39" s="12">
        <f t="shared" si="5"/>
        <v>3442530.41</v>
      </c>
    </row>
    <row r="40" spans="1:7" ht="68.25" customHeight="1" x14ac:dyDescent="0.25">
      <c r="A40" s="57" t="s">
        <v>101</v>
      </c>
      <c r="B40" s="124">
        <v>2120180090</v>
      </c>
      <c r="C40" s="124"/>
      <c r="D40" s="25">
        <v>200</v>
      </c>
      <c r="E40" s="13">
        <v>85782</v>
      </c>
      <c r="F40" s="13"/>
      <c r="G40" s="12">
        <f t="shared" si="5"/>
        <v>85782</v>
      </c>
    </row>
    <row r="41" spans="1:7" ht="80.25" customHeight="1" x14ac:dyDescent="0.25">
      <c r="A41" s="57" t="s">
        <v>153</v>
      </c>
      <c r="B41" s="124">
        <v>2120180090</v>
      </c>
      <c r="C41" s="124"/>
      <c r="D41" s="25">
        <v>600</v>
      </c>
      <c r="E41" s="13">
        <v>42891</v>
      </c>
      <c r="F41" s="13"/>
      <c r="G41" s="12">
        <f t="shared" si="5"/>
        <v>42891</v>
      </c>
    </row>
    <row r="42" spans="1:7" ht="53.25" customHeight="1" x14ac:dyDescent="0.25">
      <c r="A42" s="142" t="s">
        <v>227</v>
      </c>
      <c r="B42" s="124">
        <v>2120180100</v>
      </c>
      <c r="C42" s="124"/>
      <c r="D42" s="125">
        <v>200</v>
      </c>
      <c r="E42" s="111">
        <v>54072</v>
      </c>
      <c r="F42" s="119"/>
      <c r="G42" s="140">
        <f t="shared" si="5"/>
        <v>54072</v>
      </c>
    </row>
    <row r="43" spans="1:7" ht="51.75" customHeight="1" x14ac:dyDescent="0.25">
      <c r="A43" s="142"/>
      <c r="B43" s="124"/>
      <c r="C43" s="124"/>
      <c r="D43" s="125"/>
      <c r="E43" s="112"/>
      <c r="F43" s="119"/>
      <c r="G43" s="141"/>
    </row>
    <row r="44" spans="1:7" ht="69.75" customHeight="1" x14ac:dyDescent="0.25">
      <c r="A44" s="57" t="s">
        <v>198</v>
      </c>
      <c r="B44" s="124">
        <v>2120180110</v>
      </c>
      <c r="C44" s="124"/>
      <c r="D44" s="25">
        <v>300</v>
      </c>
      <c r="E44" s="13">
        <v>497502.64</v>
      </c>
      <c r="F44" s="13"/>
      <c r="G44" s="12">
        <f t="shared" si="5"/>
        <v>497502.64</v>
      </c>
    </row>
    <row r="45" spans="1:7" ht="255.75" customHeight="1" x14ac:dyDescent="0.25">
      <c r="A45" s="57" t="s">
        <v>458</v>
      </c>
      <c r="B45" s="125">
        <v>2120181010</v>
      </c>
      <c r="C45" s="126"/>
      <c r="D45" s="25">
        <v>200</v>
      </c>
      <c r="E45" s="13">
        <v>311067.53000000003</v>
      </c>
      <c r="F45" s="13"/>
      <c r="G45" s="12">
        <f t="shared" si="5"/>
        <v>311067.53000000003</v>
      </c>
    </row>
    <row r="46" spans="1:7" ht="258.75" customHeight="1" x14ac:dyDescent="0.25">
      <c r="A46" s="57" t="s">
        <v>457</v>
      </c>
      <c r="B46" s="125">
        <v>2120181010</v>
      </c>
      <c r="C46" s="126"/>
      <c r="D46" s="25">
        <v>600</v>
      </c>
      <c r="E46" s="13">
        <v>73512</v>
      </c>
      <c r="F46" s="13"/>
      <c r="G46" s="12">
        <f t="shared" si="5"/>
        <v>73512</v>
      </c>
    </row>
    <row r="47" spans="1:7" ht="263.25" customHeight="1" x14ac:dyDescent="0.25">
      <c r="A47" s="10" t="s">
        <v>398</v>
      </c>
      <c r="B47" s="129" t="s">
        <v>395</v>
      </c>
      <c r="C47" s="129"/>
      <c r="D47" s="19">
        <v>200</v>
      </c>
      <c r="E47" s="13">
        <v>247199.04</v>
      </c>
      <c r="F47" s="13"/>
      <c r="G47" s="12">
        <f t="shared" si="5"/>
        <v>247199.04</v>
      </c>
    </row>
    <row r="48" spans="1:7" ht="262.5" customHeight="1" x14ac:dyDescent="0.25">
      <c r="A48" s="10" t="s">
        <v>399</v>
      </c>
      <c r="B48" s="129" t="s">
        <v>395</v>
      </c>
      <c r="C48" s="129"/>
      <c r="D48" s="19">
        <v>600</v>
      </c>
      <c r="E48" s="13">
        <v>334445.76</v>
      </c>
      <c r="F48" s="13"/>
      <c r="G48" s="12">
        <f t="shared" si="5"/>
        <v>334445.76</v>
      </c>
    </row>
    <row r="49" spans="1:7" ht="234" customHeight="1" x14ac:dyDescent="0.25">
      <c r="A49" s="10" t="s">
        <v>400</v>
      </c>
      <c r="B49" s="129" t="s">
        <v>392</v>
      </c>
      <c r="C49" s="129"/>
      <c r="D49" s="25">
        <v>200</v>
      </c>
      <c r="E49" s="13">
        <v>68</v>
      </c>
      <c r="F49" s="13"/>
      <c r="G49" s="12">
        <f t="shared" si="5"/>
        <v>68</v>
      </c>
    </row>
    <row r="50" spans="1:7" ht="234.75" customHeight="1" x14ac:dyDescent="0.25">
      <c r="A50" s="10" t="s">
        <v>401</v>
      </c>
      <c r="B50" s="129" t="s">
        <v>392</v>
      </c>
      <c r="C50" s="129"/>
      <c r="D50" s="25">
        <v>600</v>
      </c>
      <c r="E50" s="13">
        <v>119</v>
      </c>
      <c r="F50" s="13"/>
      <c r="G50" s="12">
        <f t="shared" si="5"/>
        <v>119</v>
      </c>
    </row>
    <row r="51" spans="1:7" x14ac:dyDescent="0.25">
      <c r="A51" s="59" t="s">
        <v>94</v>
      </c>
      <c r="B51" s="130">
        <v>2130000000</v>
      </c>
      <c r="C51" s="130"/>
      <c r="D51" s="25"/>
      <c r="E51" s="11">
        <f>E52</f>
        <v>646400</v>
      </c>
      <c r="F51" s="11">
        <f>F52</f>
        <v>0</v>
      </c>
      <c r="G51" s="11">
        <f>G52</f>
        <v>646400</v>
      </c>
    </row>
    <row r="52" spans="1:7" ht="16.5" customHeight="1" x14ac:dyDescent="0.25">
      <c r="A52" s="57" t="s">
        <v>95</v>
      </c>
      <c r="B52" s="124">
        <v>2130100000</v>
      </c>
      <c r="C52" s="124"/>
      <c r="D52" s="25"/>
      <c r="E52" s="12">
        <f>E53+E55+E54</f>
        <v>646400</v>
      </c>
      <c r="F52" s="12">
        <f>F53+F55+F54</f>
        <v>0</v>
      </c>
      <c r="G52" s="12">
        <f>G53+G55+G54</f>
        <v>646400</v>
      </c>
    </row>
    <row r="53" spans="1:7" ht="42.75" customHeight="1" x14ac:dyDescent="0.25">
      <c r="A53" s="57" t="s">
        <v>102</v>
      </c>
      <c r="B53" s="124">
        <v>2130100070</v>
      </c>
      <c r="C53" s="124"/>
      <c r="D53" s="25">
        <v>200</v>
      </c>
      <c r="E53" s="13">
        <v>581400</v>
      </c>
      <c r="F53" s="13"/>
      <c r="G53" s="13">
        <f>E53+F53</f>
        <v>581400</v>
      </c>
    </row>
    <row r="54" spans="1:7" ht="39.75" customHeight="1" x14ac:dyDescent="0.25">
      <c r="A54" s="57" t="s">
        <v>383</v>
      </c>
      <c r="B54" s="124">
        <v>2130100070</v>
      </c>
      <c r="C54" s="124"/>
      <c r="D54" s="25">
        <v>300</v>
      </c>
      <c r="E54" s="13">
        <v>25000</v>
      </c>
      <c r="F54" s="13"/>
      <c r="G54" s="13">
        <f>E54+F54</f>
        <v>25000</v>
      </c>
    </row>
    <row r="55" spans="1:7" ht="54" customHeight="1" x14ac:dyDescent="0.25">
      <c r="A55" s="57" t="s">
        <v>96</v>
      </c>
      <c r="B55" s="124">
        <v>2130100070</v>
      </c>
      <c r="C55" s="124"/>
      <c r="D55" s="25">
        <v>600</v>
      </c>
      <c r="E55" s="13">
        <v>40000</v>
      </c>
      <c r="F55" s="13"/>
      <c r="G55" s="13">
        <f>E55+F55</f>
        <v>40000</v>
      </c>
    </row>
    <row r="56" spans="1:7" ht="18.75" customHeight="1" x14ac:dyDescent="0.25">
      <c r="A56" s="59" t="s">
        <v>79</v>
      </c>
      <c r="B56" s="130">
        <v>2140000000</v>
      </c>
      <c r="C56" s="130"/>
      <c r="D56" s="25"/>
      <c r="E56" s="11">
        <f>E57+E65+E81</f>
        <v>62393283.580000006</v>
      </c>
      <c r="F56" s="11">
        <f t="shared" ref="F56:G56" si="6">F57+F65+F81</f>
        <v>149274</v>
      </c>
      <c r="G56" s="11">
        <f t="shared" si="6"/>
        <v>62542557.580000006</v>
      </c>
    </row>
    <row r="57" spans="1:7" x14ac:dyDescent="0.25">
      <c r="A57" s="57" t="s">
        <v>80</v>
      </c>
      <c r="B57" s="124">
        <v>2140100000</v>
      </c>
      <c r="C57" s="124"/>
      <c r="D57" s="25"/>
      <c r="E57" s="12">
        <f>E58+E59+E60+E61+E62+E63+E64</f>
        <v>9787111.1000000015</v>
      </c>
      <c r="F57" s="12">
        <f t="shared" ref="F57:G57" si="7">F58+F59+F60+F61+F62+F63+F64</f>
        <v>-785586.26</v>
      </c>
      <c r="G57" s="12">
        <f t="shared" si="7"/>
        <v>9001524.8399999999</v>
      </c>
    </row>
    <row r="58" spans="1:7" ht="64.5" customHeight="1" x14ac:dyDescent="0.25">
      <c r="A58" s="57" t="s">
        <v>254</v>
      </c>
      <c r="B58" s="124">
        <v>2140100080</v>
      </c>
      <c r="C58" s="124"/>
      <c r="D58" s="25">
        <v>100</v>
      </c>
      <c r="E58" s="13">
        <v>1904735</v>
      </c>
      <c r="F58" s="13">
        <v>-107524</v>
      </c>
      <c r="G58" s="13">
        <f>E58+F58</f>
        <v>1797211</v>
      </c>
    </row>
    <row r="59" spans="1:7" ht="42.75" customHeight="1" x14ac:dyDescent="0.25">
      <c r="A59" s="57" t="s">
        <v>255</v>
      </c>
      <c r="B59" s="124">
        <v>2140100080</v>
      </c>
      <c r="C59" s="124"/>
      <c r="D59" s="25">
        <v>200</v>
      </c>
      <c r="E59" s="13">
        <v>3695931.3</v>
      </c>
      <c r="F59" s="13">
        <v>-21880.34</v>
      </c>
      <c r="G59" s="13">
        <f t="shared" ref="G59:G80" si="8">E59+F59</f>
        <v>3674050.96</v>
      </c>
    </row>
    <row r="60" spans="1:7" ht="29.25" customHeight="1" x14ac:dyDescent="0.25">
      <c r="A60" s="57" t="s">
        <v>256</v>
      </c>
      <c r="B60" s="124">
        <v>2140100080</v>
      </c>
      <c r="C60" s="124"/>
      <c r="D60" s="25">
        <v>800</v>
      </c>
      <c r="E60" s="13">
        <v>96644</v>
      </c>
      <c r="F60" s="13"/>
      <c r="G60" s="13">
        <f t="shared" si="8"/>
        <v>96644</v>
      </c>
    </row>
    <row r="61" spans="1:7" ht="41.25" customHeight="1" x14ac:dyDescent="0.25">
      <c r="A61" s="57" t="s">
        <v>257</v>
      </c>
      <c r="B61" s="124">
        <v>2140100110</v>
      </c>
      <c r="C61" s="124"/>
      <c r="D61" s="25">
        <v>200</v>
      </c>
      <c r="E61" s="13">
        <v>1620571</v>
      </c>
      <c r="F61" s="13">
        <v>-426000</v>
      </c>
      <c r="G61" s="13">
        <f t="shared" si="8"/>
        <v>1194571</v>
      </c>
    </row>
    <row r="62" spans="1:7" ht="31.5" customHeight="1" x14ac:dyDescent="0.25">
      <c r="A62" s="57" t="s">
        <v>103</v>
      </c>
      <c r="B62" s="124">
        <v>2140100060</v>
      </c>
      <c r="C62" s="124"/>
      <c r="D62" s="25">
        <v>200</v>
      </c>
      <c r="E62" s="13">
        <v>1302670</v>
      </c>
      <c r="F62" s="13">
        <v>-230181.92</v>
      </c>
      <c r="G62" s="13">
        <f t="shared" si="8"/>
        <v>1072488.08</v>
      </c>
    </row>
    <row r="63" spans="1:7" ht="54.75" customHeight="1" x14ac:dyDescent="0.25">
      <c r="A63" s="5" t="s">
        <v>147</v>
      </c>
      <c r="B63" s="129" t="s">
        <v>350</v>
      </c>
      <c r="C63" s="129"/>
      <c r="D63" s="19">
        <v>100</v>
      </c>
      <c r="E63" s="13">
        <v>944622.07999999996</v>
      </c>
      <c r="F63" s="13"/>
      <c r="G63" s="13">
        <f t="shared" si="8"/>
        <v>944622.07999999996</v>
      </c>
    </row>
    <row r="64" spans="1:7" ht="54.75" customHeight="1" x14ac:dyDescent="0.25">
      <c r="A64" s="5" t="s">
        <v>148</v>
      </c>
      <c r="B64" s="129" t="s">
        <v>351</v>
      </c>
      <c r="C64" s="129"/>
      <c r="D64" s="19">
        <v>100</v>
      </c>
      <c r="E64" s="13">
        <v>221937.72</v>
      </c>
      <c r="F64" s="13"/>
      <c r="G64" s="13">
        <f t="shared" si="8"/>
        <v>221937.72</v>
      </c>
    </row>
    <row r="65" spans="1:7" x14ac:dyDescent="0.25">
      <c r="A65" s="57" t="s">
        <v>81</v>
      </c>
      <c r="B65" s="124">
        <v>2140200000</v>
      </c>
      <c r="C65" s="124"/>
      <c r="D65" s="25"/>
      <c r="E65" s="12">
        <f>E66+E67+E68+E69+E70+E71+E72+E73+E74+E75+E76+E77+E78+E79+E80</f>
        <v>52321461.240000002</v>
      </c>
      <c r="F65" s="12">
        <f t="shared" ref="F65:G65" si="9">F66+F67+F68+F69+F70+F71+F72+F73+F74+F75+F76+F77+F78+F79+F80</f>
        <v>934860.26</v>
      </c>
      <c r="G65" s="12">
        <f t="shared" si="9"/>
        <v>53256321.500000007</v>
      </c>
    </row>
    <row r="66" spans="1:7" ht="68.25" customHeight="1" x14ac:dyDescent="0.25">
      <c r="A66" s="57" t="s">
        <v>258</v>
      </c>
      <c r="B66" s="124">
        <v>2140200090</v>
      </c>
      <c r="C66" s="124"/>
      <c r="D66" s="25">
        <v>100</v>
      </c>
      <c r="E66" s="13">
        <v>894000</v>
      </c>
      <c r="F66" s="13">
        <v>182000</v>
      </c>
      <c r="G66" s="13">
        <f t="shared" si="8"/>
        <v>1076000</v>
      </c>
    </row>
    <row r="67" spans="1:7" ht="42" customHeight="1" x14ac:dyDescent="0.25">
      <c r="A67" s="57" t="s">
        <v>259</v>
      </c>
      <c r="B67" s="124">
        <v>2140200090</v>
      </c>
      <c r="C67" s="124"/>
      <c r="D67" s="25">
        <v>200</v>
      </c>
      <c r="E67" s="13">
        <v>13589655.960000001</v>
      </c>
      <c r="F67" s="13">
        <v>-29018.74</v>
      </c>
      <c r="G67" s="13">
        <f t="shared" si="8"/>
        <v>13560637.220000001</v>
      </c>
    </row>
    <row r="68" spans="1:7" ht="54.75" customHeight="1" x14ac:dyDescent="0.25">
      <c r="A68" s="57" t="s">
        <v>260</v>
      </c>
      <c r="B68" s="124">
        <v>2140200090</v>
      </c>
      <c r="C68" s="124"/>
      <c r="D68" s="25">
        <v>600</v>
      </c>
      <c r="E68" s="13">
        <v>20417493.260000002</v>
      </c>
      <c r="F68" s="13"/>
      <c r="G68" s="13">
        <f t="shared" si="8"/>
        <v>20417493.260000002</v>
      </c>
    </row>
    <row r="69" spans="1:7" ht="39" customHeight="1" x14ac:dyDescent="0.25">
      <c r="A69" s="57" t="s">
        <v>261</v>
      </c>
      <c r="B69" s="124">
        <v>2140200090</v>
      </c>
      <c r="C69" s="124"/>
      <c r="D69" s="25">
        <v>800</v>
      </c>
      <c r="E69" s="13">
        <v>591162.03</v>
      </c>
      <c r="F69" s="13"/>
      <c r="G69" s="13">
        <f t="shared" si="8"/>
        <v>591162.03</v>
      </c>
    </row>
    <row r="70" spans="1:7" ht="56.25" customHeight="1" x14ac:dyDescent="0.25">
      <c r="A70" s="57" t="s">
        <v>262</v>
      </c>
      <c r="B70" s="124">
        <v>2140200100</v>
      </c>
      <c r="C70" s="124"/>
      <c r="D70" s="25">
        <v>100</v>
      </c>
      <c r="E70" s="13">
        <v>6804700</v>
      </c>
      <c r="F70" s="13">
        <v>-1100</v>
      </c>
      <c r="G70" s="13">
        <f t="shared" si="8"/>
        <v>6803600</v>
      </c>
    </row>
    <row r="71" spans="1:7" ht="30" customHeight="1" x14ac:dyDescent="0.25">
      <c r="A71" s="57" t="s">
        <v>104</v>
      </c>
      <c r="B71" s="124">
        <v>2140200100</v>
      </c>
      <c r="C71" s="124"/>
      <c r="D71" s="25">
        <v>200</v>
      </c>
      <c r="E71" s="13">
        <v>1931219</v>
      </c>
      <c r="F71" s="13">
        <v>6030</v>
      </c>
      <c r="G71" s="13">
        <f t="shared" si="8"/>
        <v>1937249</v>
      </c>
    </row>
    <row r="72" spans="1:7" ht="20.25" customHeight="1" x14ac:dyDescent="0.25">
      <c r="A72" s="57" t="s">
        <v>263</v>
      </c>
      <c r="B72" s="124">
        <v>2140200100</v>
      </c>
      <c r="C72" s="124"/>
      <c r="D72" s="25">
        <v>800</v>
      </c>
      <c r="E72" s="13">
        <v>5800</v>
      </c>
      <c r="F72" s="13">
        <v>-4930</v>
      </c>
      <c r="G72" s="13">
        <f t="shared" si="8"/>
        <v>870</v>
      </c>
    </row>
    <row r="73" spans="1:7" ht="42" customHeight="1" x14ac:dyDescent="0.25">
      <c r="A73" s="57" t="s">
        <v>257</v>
      </c>
      <c r="B73" s="124">
        <v>2140200110</v>
      </c>
      <c r="C73" s="124"/>
      <c r="D73" s="25">
        <v>200</v>
      </c>
      <c r="E73" s="13">
        <v>746830</v>
      </c>
      <c r="F73" s="13">
        <v>-189000</v>
      </c>
      <c r="G73" s="13">
        <f t="shared" si="8"/>
        <v>557830</v>
      </c>
    </row>
    <row r="74" spans="1:7" ht="30.75" customHeight="1" x14ac:dyDescent="0.25">
      <c r="A74" s="57" t="s">
        <v>103</v>
      </c>
      <c r="B74" s="124">
        <v>2140200060</v>
      </c>
      <c r="C74" s="124"/>
      <c r="D74" s="25">
        <v>200</v>
      </c>
      <c r="E74" s="13">
        <v>615015</v>
      </c>
      <c r="F74" s="13">
        <v>8106</v>
      </c>
      <c r="G74" s="13">
        <f t="shared" si="8"/>
        <v>623121</v>
      </c>
    </row>
    <row r="75" spans="1:7" ht="56.25" customHeight="1" x14ac:dyDescent="0.25">
      <c r="A75" s="5" t="s">
        <v>147</v>
      </c>
      <c r="B75" s="129" t="s">
        <v>352</v>
      </c>
      <c r="C75" s="129"/>
      <c r="D75" s="19">
        <v>100</v>
      </c>
      <c r="E75" s="13">
        <v>61510.27</v>
      </c>
      <c r="F75" s="13"/>
      <c r="G75" s="13">
        <f t="shared" si="8"/>
        <v>61510.27</v>
      </c>
    </row>
    <row r="76" spans="1:7" ht="56.25" customHeight="1" x14ac:dyDescent="0.25">
      <c r="A76" s="5" t="s">
        <v>148</v>
      </c>
      <c r="B76" s="129" t="s">
        <v>353</v>
      </c>
      <c r="C76" s="129"/>
      <c r="D76" s="19">
        <v>100</v>
      </c>
      <c r="E76" s="13">
        <v>2523715.7200000002</v>
      </c>
      <c r="F76" s="13">
        <v>40957</v>
      </c>
      <c r="G76" s="13">
        <f t="shared" si="8"/>
        <v>2564672.7200000002</v>
      </c>
    </row>
    <row r="77" spans="1:7" ht="170.25" customHeight="1" x14ac:dyDescent="0.25">
      <c r="A77" s="5" t="s">
        <v>424</v>
      </c>
      <c r="B77" s="124" t="s">
        <v>415</v>
      </c>
      <c r="C77" s="124"/>
      <c r="D77" s="19">
        <v>100</v>
      </c>
      <c r="E77" s="13">
        <v>1248736.3600000001</v>
      </c>
      <c r="F77" s="13">
        <v>39060</v>
      </c>
      <c r="G77" s="13">
        <f t="shared" si="8"/>
        <v>1287796.3600000001</v>
      </c>
    </row>
    <row r="78" spans="1:7" ht="143.25" customHeight="1" x14ac:dyDescent="0.25">
      <c r="A78" s="5" t="s">
        <v>425</v>
      </c>
      <c r="B78" s="124" t="s">
        <v>415</v>
      </c>
      <c r="C78" s="124"/>
      <c r="D78" s="19">
        <v>600</v>
      </c>
      <c r="E78" s="13">
        <v>2891623.64</v>
      </c>
      <c r="F78" s="13">
        <v>39060</v>
      </c>
      <c r="G78" s="13">
        <f t="shared" si="8"/>
        <v>2930683.64</v>
      </c>
    </row>
    <row r="79" spans="1:7" ht="130.5" customHeight="1" x14ac:dyDescent="0.25">
      <c r="A79" s="57" t="s">
        <v>816</v>
      </c>
      <c r="B79" s="125">
        <v>2140281090</v>
      </c>
      <c r="C79" s="126"/>
      <c r="D79" s="19">
        <v>100</v>
      </c>
      <c r="E79" s="13"/>
      <c r="F79" s="13">
        <v>276153</v>
      </c>
      <c r="G79" s="13">
        <f t="shared" si="8"/>
        <v>276153</v>
      </c>
    </row>
    <row r="80" spans="1:7" ht="103.5" customHeight="1" x14ac:dyDescent="0.25">
      <c r="A80" s="57" t="s">
        <v>817</v>
      </c>
      <c r="B80" s="125">
        <v>2140281090</v>
      </c>
      <c r="C80" s="126"/>
      <c r="D80" s="19">
        <v>600</v>
      </c>
      <c r="E80" s="13"/>
      <c r="F80" s="13">
        <v>567543</v>
      </c>
      <c r="G80" s="13">
        <f t="shared" si="8"/>
        <v>567543</v>
      </c>
    </row>
    <row r="81" spans="1:7" ht="32.25" customHeight="1" x14ac:dyDescent="0.25">
      <c r="A81" s="5" t="s">
        <v>431</v>
      </c>
      <c r="B81" s="124" t="s">
        <v>429</v>
      </c>
      <c r="C81" s="124"/>
      <c r="D81" s="25"/>
      <c r="E81" s="13">
        <f>E82+E83</f>
        <v>284711.24</v>
      </c>
      <c r="F81" s="13">
        <f>F82+F83</f>
        <v>0</v>
      </c>
      <c r="G81" s="13">
        <f>G82+G83</f>
        <v>284711.24</v>
      </c>
    </row>
    <row r="82" spans="1:7" ht="117.75" customHeight="1" x14ac:dyDescent="0.25">
      <c r="A82" s="5" t="s">
        <v>432</v>
      </c>
      <c r="B82" s="124" t="s">
        <v>430</v>
      </c>
      <c r="C82" s="124"/>
      <c r="D82" s="25">
        <v>100</v>
      </c>
      <c r="E82" s="13">
        <v>71177.72</v>
      </c>
      <c r="F82" s="13"/>
      <c r="G82" s="13">
        <f>E82+F82</f>
        <v>71177.72</v>
      </c>
    </row>
    <row r="83" spans="1:7" ht="96" customHeight="1" x14ac:dyDescent="0.25">
      <c r="A83" s="5" t="s">
        <v>433</v>
      </c>
      <c r="B83" s="124" t="s">
        <v>430</v>
      </c>
      <c r="C83" s="124"/>
      <c r="D83" s="25">
        <v>600</v>
      </c>
      <c r="E83" s="13">
        <v>213533.52</v>
      </c>
      <c r="F83" s="13"/>
      <c r="G83" s="13">
        <f>E83+F83</f>
        <v>213533.52</v>
      </c>
    </row>
    <row r="84" spans="1:7" ht="27" customHeight="1" x14ac:dyDescent="0.25">
      <c r="A84" s="21" t="s">
        <v>199</v>
      </c>
      <c r="B84" s="130">
        <v>2150000000</v>
      </c>
      <c r="C84" s="130"/>
      <c r="D84" s="25"/>
      <c r="E84" s="11">
        <f>E85+E88</f>
        <v>84891050.5</v>
      </c>
      <c r="F84" s="11">
        <f>F85+F88</f>
        <v>0</v>
      </c>
      <c r="G84" s="11">
        <f>G85+G88</f>
        <v>84891050.5</v>
      </c>
    </row>
    <row r="85" spans="1:7" x14ac:dyDescent="0.25">
      <c r="A85" s="57" t="s">
        <v>80</v>
      </c>
      <c r="B85" s="124">
        <v>2150100000</v>
      </c>
      <c r="C85" s="124"/>
      <c r="D85" s="25"/>
      <c r="E85" s="12">
        <f>E86+E87</f>
        <v>10293483</v>
      </c>
      <c r="F85" s="12">
        <f>F86+F87</f>
        <v>0</v>
      </c>
      <c r="G85" s="12">
        <f>G86+G87</f>
        <v>10293483</v>
      </c>
    </row>
    <row r="86" spans="1:7" ht="106.5" customHeight="1" x14ac:dyDescent="0.25">
      <c r="A86" s="57" t="s">
        <v>230</v>
      </c>
      <c r="B86" s="124">
        <v>2150180170</v>
      </c>
      <c r="C86" s="124"/>
      <c r="D86" s="25">
        <v>100</v>
      </c>
      <c r="E86" s="13">
        <v>10248099</v>
      </c>
      <c r="F86" s="13"/>
      <c r="G86" s="13">
        <f>E86+F86</f>
        <v>10248099</v>
      </c>
    </row>
    <row r="87" spans="1:7" ht="92.25" customHeight="1" x14ac:dyDescent="0.25">
      <c r="A87" s="57" t="s">
        <v>231</v>
      </c>
      <c r="B87" s="124">
        <v>2150180170</v>
      </c>
      <c r="C87" s="124"/>
      <c r="D87" s="25">
        <v>200</v>
      </c>
      <c r="E87" s="13">
        <v>45384</v>
      </c>
      <c r="F87" s="13"/>
      <c r="G87" s="13">
        <f>E87+F87</f>
        <v>45384</v>
      </c>
    </row>
    <row r="88" spans="1:7" x14ac:dyDescent="0.25">
      <c r="A88" s="57" t="s">
        <v>236</v>
      </c>
      <c r="B88" s="124">
        <v>2150200000</v>
      </c>
      <c r="C88" s="124"/>
      <c r="D88" s="25"/>
      <c r="E88" s="12">
        <f>E89+E90+E91</f>
        <v>74597567.5</v>
      </c>
      <c r="F88" s="12">
        <f>F89+F90+F91</f>
        <v>0</v>
      </c>
      <c r="G88" s="12">
        <f>G89+G90+G91</f>
        <v>74597567.5</v>
      </c>
    </row>
    <row r="89" spans="1:7" ht="131.25" customHeight="1" x14ac:dyDescent="0.25">
      <c r="A89" s="57" t="s">
        <v>237</v>
      </c>
      <c r="B89" s="124">
        <v>2150280150</v>
      </c>
      <c r="C89" s="124"/>
      <c r="D89" s="25">
        <v>100</v>
      </c>
      <c r="E89" s="13">
        <v>19105690.5</v>
      </c>
      <c r="F89" s="13"/>
      <c r="G89" s="13">
        <f>E89+F89</f>
        <v>19105690.5</v>
      </c>
    </row>
    <row r="90" spans="1:7" ht="117" customHeight="1" x14ac:dyDescent="0.25">
      <c r="A90" s="57" t="s">
        <v>238</v>
      </c>
      <c r="B90" s="124">
        <v>2150280150</v>
      </c>
      <c r="C90" s="124"/>
      <c r="D90" s="25">
        <v>200</v>
      </c>
      <c r="E90" s="13">
        <v>207631</v>
      </c>
      <c r="F90" s="13"/>
      <c r="G90" s="13">
        <f>E90+F90</f>
        <v>207631</v>
      </c>
    </row>
    <row r="91" spans="1:7" ht="117.75" customHeight="1" x14ac:dyDescent="0.25">
      <c r="A91" s="57" t="s">
        <v>239</v>
      </c>
      <c r="B91" s="124">
        <v>2150280150</v>
      </c>
      <c r="C91" s="124"/>
      <c r="D91" s="25">
        <v>600</v>
      </c>
      <c r="E91" s="13">
        <v>55284246</v>
      </c>
      <c r="F91" s="13"/>
      <c r="G91" s="13">
        <f>E91+F91</f>
        <v>55284246</v>
      </c>
    </row>
    <row r="92" spans="1:7" ht="25.5" x14ac:dyDescent="0.25">
      <c r="A92" s="21" t="s">
        <v>82</v>
      </c>
      <c r="B92" s="130">
        <v>2160000000</v>
      </c>
      <c r="C92" s="130"/>
      <c r="D92" s="25"/>
      <c r="E92" s="11">
        <f>E93+E101</f>
        <v>6384490.7399999993</v>
      </c>
      <c r="F92" s="11">
        <f t="shared" ref="F92:G92" si="10">F93+F101</f>
        <v>381043.60000000003</v>
      </c>
      <c r="G92" s="11">
        <f t="shared" si="10"/>
        <v>6765534.3399999999</v>
      </c>
    </row>
    <row r="93" spans="1:7" x14ac:dyDescent="0.25">
      <c r="A93" s="57" t="s">
        <v>83</v>
      </c>
      <c r="B93" s="124">
        <v>2160100000</v>
      </c>
      <c r="C93" s="124"/>
      <c r="D93" s="25"/>
      <c r="E93" s="13">
        <f>E94+E95+E96+E97+E98+E99+E100</f>
        <v>4640790.7399999993</v>
      </c>
      <c r="F93" s="13">
        <f>F94+F95+F96+F97+F98+F99+F100</f>
        <v>381043.60000000003</v>
      </c>
      <c r="G93" s="13">
        <f>G94+G95+G96+G97+G98+G99+G100</f>
        <v>5021834.34</v>
      </c>
    </row>
    <row r="94" spans="1:7" ht="40.5" customHeight="1" x14ac:dyDescent="0.25">
      <c r="A94" s="57" t="s">
        <v>343</v>
      </c>
      <c r="B94" s="124">
        <v>2160100120</v>
      </c>
      <c r="C94" s="124"/>
      <c r="D94" s="25">
        <v>600</v>
      </c>
      <c r="E94" s="13">
        <v>2597572.79</v>
      </c>
      <c r="F94" s="13">
        <v>154979.94</v>
      </c>
      <c r="G94" s="13">
        <f>E94+F94</f>
        <v>2752552.73</v>
      </c>
    </row>
    <row r="95" spans="1:7" ht="66.75" customHeight="1" x14ac:dyDescent="0.25">
      <c r="A95" s="5" t="s">
        <v>338</v>
      </c>
      <c r="B95" s="129" t="s">
        <v>313</v>
      </c>
      <c r="C95" s="129"/>
      <c r="D95" s="19">
        <v>600</v>
      </c>
      <c r="E95" s="12">
        <v>4887.4399999999996</v>
      </c>
      <c r="F95" s="12">
        <v>1808.51</v>
      </c>
      <c r="G95" s="13">
        <f t="shared" ref="G95:G100" si="11">E95+F95</f>
        <v>6695.95</v>
      </c>
    </row>
    <row r="96" spans="1:7" ht="64.5" customHeight="1" x14ac:dyDescent="0.25">
      <c r="A96" s="5" t="s">
        <v>337</v>
      </c>
      <c r="B96" s="129" t="s">
        <v>317</v>
      </c>
      <c r="C96" s="129"/>
      <c r="D96" s="18" t="s">
        <v>318</v>
      </c>
      <c r="E96" s="31">
        <v>402398.99</v>
      </c>
      <c r="F96" s="31">
        <v>148900.6</v>
      </c>
      <c r="G96" s="13">
        <f t="shared" si="11"/>
        <v>551299.59</v>
      </c>
    </row>
    <row r="97" spans="1:7" ht="82.5" customHeight="1" x14ac:dyDescent="0.25">
      <c r="A97" s="5" t="s">
        <v>336</v>
      </c>
      <c r="B97" s="129" t="s">
        <v>314</v>
      </c>
      <c r="C97" s="129"/>
      <c r="D97" s="19">
        <v>600</v>
      </c>
      <c r="E97" s="12">
        <v>1839.77</v>
      </c>
      <c r="F97" s="12">
        <v>753.55</v>
      </c>
      <c r="G97" s="13">
        <f t="shared" si="11"/>
        <v>2593.3199999999997</v>
      </c>
    </row>
    <row r="98" spans="1:7" ht="78" customHeight="1" x14ac:dyDescent="0.25">
      <c r="A98" s="5" t="s">
        <v>316</v>
      </c>
      <c r="B98" s="129" t="s">
        <v>315</v>
      </c>
      <c r="C98" s="129"/>
      <c r="D98" s="19">
        <v>600</v>
      </c>
      <c r="E98" s="15">
        <v>182137.36</v>
      </c>
      <c r="F98" s="15">
        <v>74601</v>
      </c>
      <c r="G98" s="13">
        <f t="shared" si="11"/>
        <v>256738.36</v>
      </c>
    </row>
    <row r="99" spans="1:7" ht="39" customHeight="1" x14ac:dyDescent="0.25">
      <c r="A99" s="5" t="s">
        <v>354</v>
      </c>
      <c r="B99" s="129" t="s">
        <v>355</v>
      </c>
      <c r="C99" s="129"/>
      <c r="D99" s="19">
        <v>600</v>
      </c>
      <c r="E99" s="15">
        <v>694187.32</v>
      </c>
      <c r="F99" s="15"/>
      <c r="G99" s="13">
        <f t="shared" si="11"/>
        <v>694187.32</v>
      </c>
    </row>
    <row r="100" spans="1:7" ht="43.5" customHeight="1" x14ac:dyDescent="0.25">
      <c r="A100" s="5" t="s">
        <v>356</v>
      </c>
      <c r="B100" s="129" t="s">
        <v>357</v>
      </c>
      <c r="C100" s="129"/>
      <c r="D100" s="19">
        <v>600</v>
      </c>
      <c r="E100" s="15">
        <v>757767.07</v>
      </c>
      <c r="F100" s="15"/>
      <c r="G100" s="13">
        <f t="shared" si="11"/>
        <v>757767.07</v>
      </c>
    </row>
    <row r="101" spans="1:7" ht="30" customHeight="1" x14ac:dyDescent="0.25">
      <c r="A101" s="5" t="s">
        <v>436</v>
      </c>
      <c r="B101" s="129" t="s">
        <v>437</v>
      </c>
      <c r="C101" s="129"/>
      <c r="D101" s="25"/>
      <c r="E101" s="15">
        <f>E102+E103</f>
        <v>1743700</v>
      </c>
      <c r="F101" s="15">
        <f>F102+F103</f>
        <v>0</v>
      </c>
      <c r="G101" s="15">
        <f>G102+G103</f>
        <v>1743700</v>
      </c>
    </row>
    <row r="102" spans="1:7" ht="54.75" customHeight="1" x14ac:dyDescent="0.25">
      <c r="A102" s="5" t="s">
        <v>385</v>
      </c>
      <c r="B102" s="129" t="s">
        <v>386</v>
      </c>
      <c r="C102" s="129"/>
      <c r="D102" s="19">
        <v>600</v>
      </c>
      <c r="E102" s="15">
        <v>1719686.2</v>
      </c>
      <c r="F102" s="15"/>
      <c r="G102" s="13">
        <f>E102+F102</f>
        <v>1719686.2</v>
      </c>
    </row>
    <row r="103" spans="1:7" ht="51.75" customHeight="1" x14ac:dyDescent="0.25">
      <c r="A103" s="5" t="s">
        <v>385</v>
      </c>
      <c r="B103" s="129" t="s">
        <v>386</v>
      </c>
      <c r="C103" s="129"/>
      <c r="D103" s="19">
        <v>800</v>
      </c>
      <c r="E103" s="15">
        <v>24013.8</v>
      </c>
      <c r="F103" s="15"/>
      <c r="G103" s="13">
        <f>E103+F103</f>
        <v>24013.8</v>
      </c>
    </row>
    <row r="104" spans="1:7" x14ac:dyDescent="0.25">
      <c r="A104" s="21" t="s">
        <v>84</v>
      </c>
      <c r="B104" s="130">
        <v>2170000000</v>
      </c>
      <c r="C104" s="130"/>
      <c r="D104" s="25"/>
      <c r="E104" s="11">
        <f>E105</f>
        <v>822150</v>
      </c>
      <c r="F104" s="11">
        <f>F105</f>
        <v>0</v>
      </c>
      <c r="G104" s="11">
        <f>G105</f>
        <v>822150</v>
      </c>
    </row>
    <row r="105" spans="1:7" x14ac:dyDescent="0.25">
      <c r="A105" s="57" t="s">
        <v>85</v>
      </c>
      <c r="B105" s="124">
        <v>2170100000</v>
      </c>
      <c r="C105" s="124"/>
      <c r="D105" s="25"/>
      <c r="E105" s="12">
        <f>E106+E107+E108</f>
        <v>822150</v>
      </c>
      <c r="F105" s="12">
        <f>F106+F107+F108</f>
        <v>0</v>
      </c>
      <c r="G105" s="12">
        <f>G106+G107+G108</f>
        <v>822150</v>
      </c>
    </row>
    <row r="106" spans="1:7" ht="53.25" customHeight="1" x14ac:dyDescent="0.25">
      <c r="A106" s="57" t="s">
        <v>264</v>
      </c>
      <c r="B106" s="124">
        <v>2170180200</v>
      </c>
      <c r="C106" s="124"/>
      <c r="D106" s="25">
        <v>600</v>
      </c>
      <c r="E106" s="13">
        <v>28350</v>
      </c>
      <c r="F106" s="13"/>
      <c r="G106" s="13">
        <f>E106+F106</f>
        <v>28350</v>
      </c>
    </row>
    <row r="107" spans="1:7" ht="42.75" customHeight="1" x14ac:dyDescent="0.25">
      <c r="A107" s="57" t="s">
        <v>108</v>
      </c>
      <c r="B107" s="124" t="s">
        <v>200</v>
      </c>
      <c r="C107" s="124"/>
      <c r="D107" s="25">
        <v>200</v>
      </c>
      <c r="E107" s="13">
        <v>155925</v>
      </c>
      <c r="F107" s="13"/>
      <c r="G107" s="13">
        <f>E107+F107</f>
        <v>155925</v>
      </c>
    </row>
    <row r="108" spans="1:7" ht="53.25" customHeight="1" x14ac:dyDescent="0.25">
      <c r="A108" s="57" t="s">
        <v>109</v>
      </c>
      <c r="B108" s="124" t="s">
        <v>200</v>
      </c>
      <c r="C108" s="124"/>
      <c r="D108" s="25">
        <v>600</v>
      </c>
      <c r="E108" s="13">
        <v>637875</v>
      </c>
      <c r="F108" s="13"/>
      <c r="G108" s="13">
        <f>E108+F108</f>
        <v>637875</v>
      </c>
    </row>
    <row r="109" spans="1:7" x14ac:dyDescent="0.25">
      <c r="A109" s="59" t="s">
        <v>152</v>
      </c>
      <c r="B109" s="130">
        <v>2180000000</v>
      </c>
      <c r="C109" s="130"/>
      <c r="D109" s="24"/>
      <c r="E109" s="11">
        <f>E110</f>
        <v>270000</v>
      </c>
      <c r="F109" s="11">
        <f>F110</f>
        <v>0</v>
      </c>
      <c r="G109" s="11">
        <f>G110</f>
        <v>270000</v>
      </c>
    </row>
    <row r="110" spans="1:7" ht="21" customHeight="1" x14ac:dyDescent="0.25">
      <c r="A110" s="57" t="s">
        <v>76</v>
      </c>
      <c r="B110" s="124">
        <v>2180100000</v>
      </c>
      <c r="C110" s="124"/>
      <c r="D110" s="24"/>
      <c r="E110" s="12">
        <f>E111+E112+E113</f>
        <v>270000</v>
      </c>
      <c r="F110" s="12">
        <f>F111+F112+F113</f>
        <v>0</v>
      </c>
      <c r="G110" s="12">
        <f>G111+G112+G113</f>
        <v>270000</v>
      </c>
    </row>
    <row r="111" spans="1:7" ht="54" customHeight="1" x14ac:dyDescent="0.25">
      <c r="A111" s="57" t="s">
        <v>388</v>
      </c>
      <c r="B111" s="124">
        <v>2180100130</v>
      </c>
      <c r="C111" s="124"/>
      <c r="D111" s="25">
        <v>300</v>
      </c>
      <c r="E111" s="13">
        <v>54000</v>
      </c>
      <c r="F111" s="13"/>
      <c r="G111" s="13">
        <f>E111+F111</f>
        <v>54000</v>
      </c>
    </row>
    <row r="112" spans="1:7" ht="27" customHeight="1" x14ac:dyDescent="0.25">
      <c r="A112" s="57" t="s">
        <v>358</v>
      </c>
      <c r="B112" s="124">
        <v>2180100140</v>
      </c>
      <c r="C112" s="124"/>
      <c r="D112" s="25">
        <v>300</v>
      </c>
      <c r="E112" s="13">
        <v>156000</v>
      </c>
      <c r="F112" s="13"/>
      <c r="G112" s="13">
        <f>E112+F112</f>
        <v>156000</v>
      </c>
    </row>
    <row r="113" spans="1:7" ht="30" customHeight="1" x14ac:dyDescent="0.25">
      <c r="A113" s="57" t="s">
        <v>359</v>
      </c>
      <c r="B113" s="124">
        <v>2180100150</v>
      </c>
      <c r="C113" s="124"/>
      <c r="D113" s="25">
        <v>300</v>
      </c>
      <c r="E113" s="13">
        <v>60000</v>
      </c>
      <c r="F113" s="13"/>
      <c r="G113" s="13">
        <f>E113+F113</f>
        <v>60000</v>
      </c>
    </row>
    <row r="114" spans="1:7" ht="41.25" customHeight="1" x14ac:dyDescent="0.25">
      <c r="A114" s="59" t="s">
        <v>138</v>
      </c>
      <c r="B114" s="130">
        <v>2190000000</v>
      </c>
      <c r="C114" s="130"/>
      <c r="D114" s="25"/>
      <c r="E114" s="11">
        <f>E115</f>
        <v>80000</v>
      </c>
      <c r="F114" s="11">
        <f t="shared" ref="F114:G114" si="12">F115</f>
        <v>0</v>
      </c>
      <c r="G114" s="11">
        <f t="shared" si="12"/>
        <v>80000</v>
      </c>
    </row>
    <row r="115" spans="1:7" ht="31.5" customHeight="1" x14ac:dyDescent="0.25">
      <c r="A115" s="57" t="s">
        <v>76</v>
      </c>
      <c r="B115" s="124">
        <v>2190100000</v>
      </c>
      <c r="C115" s="124"/>
      <c r="D115" s="25"/>
      <c r="E115" s="12">
        <f>E116+E117</f>
        <v>80000</v>
      </c>
      <c r="F115" s="12">
        <f>F116+F117</f>
        <v>0</v>
      </c>
      <c r="G115" s="12">
        <f>G116+G117</f>
        <v>80000</v>
      </c>
    </row>
    <row r="116" spans="1:7" ht="57.75" customHeight="1" x14ac:dyDescent="0.25">
      <c r="A116" s="57" t="s">
        <v>144</v>
      </c>
      <c r="B116" s="124">
        <v>2190100430</v>
      </c>
      <c r="C116" s="124"/>
      <c r="D116" s="25">
        <v>200</v>
      </c>
      <c r="E116" s="13">
        <v>77000</v>
      </c>
      <c r="F116" s="13"/>
      <c r="G116" s="13">
        <f>E116+F116</f>
        <v>77000</v>
      </c>
    </row>
    <row r="117" spans="1:7" ht="57" customHeight="1" x14ac:dyDescent="0.25">
      <c r="A117" s="57" t="s">
        <v>389</v>
      </c>
      <c r="B117" s="124">
        <v>2190100440</v>
      </c>
      <c r="C117" s="124"/>
      <c r="D117" s="25">
        <v>300</v>
      </c>
      <c r="E117" s="13">
        <v>3000</v>
      </c>
      <c r="F117" s="13"/>
      <c r="G117" s="13">
        <f>E117+F117</f>
        <v>3000</v>
      </c>
    </row>
    <row r="118" spans="1:7" ht="25.5" customHeight="1" x14ac:dyDescent="0.25">
      <c r="A118" s="57" t="s">
        <v>301</v>
      </c>
      <c r="B118" s="130">
        <v>2200000000</v>
      </c>
      <c r="C118" s="130"/>
      <c r="D118" s="25"/>
      <c r="E118" s="11">
        <f>E119+E137+E145</f>
        <v>15776784.16</v>
      </c>
      <c r="F118" s="11">
        <f>F119+F137+F145</f>
        <v>414266.45</v>
      </c>
      <c r="G118" s="11">
        <f>G119+G137+G145</f>
        <v>16191050.609999999</v>
      </c>
    </row>
    <row r="119" spans="1:7" ht="26.25" customHeight="1" x14ac:dyDescent="0.25">
      <c r="A119" s="21" t="s">
        <v>201</v>
      </c>
      <c r="B119" s="130">
        <v>2210000000</v>
      </c>
      <c r="C119" s="130"/>
      <c r="D119" s="24"/>
      <c r="E119" s="11">
        <f>E120+E125+E130+E135</f>
        <v>11476794.16</v>
      </c>
      <c r="F119" s="11">
        <f t="shared" ref="F119:G119" si="13">F120+F125+F130+F135</f>
        <v>87063.290000000008</v>
      </c>
      <c r="G119" s="11">
        <f t="shared" si="13"/>
        <v>11563857.449999999</v>
      </c>
    </row>
    <row r="120" spans="1:7" x14ac:dyDescent="0.25">
      <c r="A120" s="57" t="s">
        <v>87</v>
      </c>
      <c r="B120" s="124">
        <v>2210100000</v>
      </c>
      <c r="C120" s="124"/>
      <c r="D120" s="25"/>
      <c r="E120" s="12">
        <f>E121+E122+E123+E124</f>
        <v>5212235.7200000007</v>
      </c>
      <c r="F120" s="12">
        <f>F121+F122+F123+F124</f>
        <v>-176367.84</v>
      </c>
      <c r="G120" s="12">
        <f>G121+G122+G123+G124</f>
        <v>5035867.88</v>
      </c>
    </row>
    <row r="121" spans="1:7" ht="67.5" customHeight="1" x14ac:dyDescent="0.25">
      <c r="A121" s="57" t="s">
        <v>265</v>
      </c>
      <c r="B121" s="124">
        <v>2210100170</v>
      </c>
      <c r="C121" s="124"/>
      <c r="D121" s="25">
        <v>100</v>
      </c>
      <c r="E121" s="13">
        <v>2082811</v>
      </c>
      <c r="F121" s="13">
        <v>-51268.800000000003</v>
      </c>
      <c r="G121" s="13">
        <f>E121+F121</f>
        <v>2031542.2</v>
      </c>
    </row>
    <row r="122" spans="1:7" ht="42" customHeight="1" x14ac:dyDescent="0.25">
      <c r="A122" s="57" t="s">
        <v>266</v>
      </c>
      <c r="B122" s="124">
        <v>2210100170</v>
      </c>
      <c r="C122" s="124"/>
      <c r="D122" s="25">
        <v>200</v>
      </c>
      <c r="E122" s="13">
        <v>2707898.72</v>
      </c>
      <c r="F122" s="13">
        <v>-25599.040000000001</v>
      </c>
      <c r="G122" s="13">
        <f t="shared" ref="G122:G136" si="14">E122+F122</f>
        <v>2682299.6800000002</v>
      </c>
    </row>
    <row r="123" spans="1:7" ht="26.25" customHeight="1" x14ac:dyDescent="0.25">
      <c r="A123" s="57" t="s">
        <v>267</v>
      </c>
      <c r="B123" s="124">
        <v>2210100170</v>
      </c>
      <c r="C123" s="124"/>
      <c r="D123" s="25">
        <v>800</v>
      </c>
      <c r="E123" s="13">
        <v>33088</v>
      </c>
      <c r="F123" s="13"/>
      <c r="G123" s="13">
        <f t="shared" si="14"/>
        <v>33088</v>
      </c>
    </row>
    <row r="124" spans="1:7" ht="29.25" customHeight="1" x14ac:dyDescent="0.25">
      <c r="A124" s="57" t="s">
        <v>105</v>
      </c>
      <c r="B124" s="124">
        <v>2210100180</v>
      </c>
      <c r="C124" s="124"/>
      <c r="D124" s="25">
        <v>200</v>
      </c>
      <c r="E124" s="13">
        <v>388438</v>
      </c>
      <c r="F124" s="13">
        <v>-99500</v>
      </c>
      <c r="G124" s="13">
        <f t="shared" si="14"/>
        <v>288938</v>
      </c>
    </row>
    <row r="125" spans="1:7" ht="27" customHeight="1" x14ac:dyDescent="0.25">
      <c r="A125" s="57" t="s">
        <v>88</v>
      </c>
      <c r="B125" s="124">
        <v>2210300000</v>
      </c>
      <c r="C125" s="124"/>
      <c r="D125" s="25"/>
      <c r="E125" s="12">
        <f>E126+E127+E128+E129</f>
        <v>3536755</v>
      </c>
      <c r="F125" s="12">
        <f>F126+F127+F128+F129</f>
        <v>247367.54</v>
      </c>
      <c r="G125" s="12">
        <f>G126+G127+G128+G129</f>
        <v>3784122.54</v>
      </c>
    </row>
    <row r="126" spans="1:7" ht="81" customHeight="1" x14ac:dyDescent="0.25">
      <c r="A126" s="57" t="s">
        <v>268</v>
      </c>
      <c r="B126" s="124" t="s">
        <v>203</v>
      </c>
      <c r="C126" s="124"/>
      <c r="D126" s="25">
        <v>100</v>
      </c>
      <c r="E126" s="13">
        <v>286730</v>
      </c>
      <c r="F126" s="13">
        <v>20729.25</v>
      </c>
      <c r="G126" s="13">
        <f t="shared" si="14"/>
        <v>307459.25</v>
      </c>
    </row>
    <row r="127" spans="1:7" ht="94.5" customHeight="1" x14ac:dyDescent="0.25">
      <c r="A127" s="5" t="s">
        <v>319</v>
      </c>
      <c r="B127" s="129" t="s">
        <v>202</v>
      </c>
      <c r="C127" s="129"/>
      <c r="D127" s="30" t="s">
        <v>7</v>
      </c>
      <c r="E127" s="13">
        <v>2580567</v>
      </c>
      <c r="F127" s="13">
        <v>186563.29</v>
      </c>
      <c r="G127" s="13">
        <f t="shared" si="14"/>
        <v>2767130.29</v>
      </c>
    </row>
    <row r="128" spans="1:7" ht="57" customHeight="1" x14ac:dyDescent="0.25">
      <c r="A128" s="5" t="s">
        <v>147</v>
      </c>
      <c r="B128" s="129" t="s">
        <v>360</v>
      </c>
      <c r="C128" s="129"/>
      <c r="D128" s="19">
        <v>100</v>
      </c>
      <c r="E128" s="13">
        <v>376313</v>
      </c>
      <c r="F128" s="13"/>
      <c r="G128" s="13">
        <f t="shared" si="14"/>
        <v>376313</v>
      </c>
    </row>
    <row r="129" spans="1:7" ht="54" customHeight="1" x14ac:dyDescent="0.25">
      <c r="A129" s="5" t="s">
        <v>148</v>
      </c>
      <c r="B129" s="129" t="s">
        <v>361</v>
      </c>
      <c r="C129" s="129"/>
      <c r="D129" s="19">
        <v>100</v>
      </c>
      <c r="E129" s="13">
        <v>293145</v>
      </c>
      <c r="F129" s="13">
        <v>40075</v>
      </c>
      <c r="G129" s="13">
        <f t="shared" si="14"/>
        <v>333220</v>
      </c>
    </row>
    <row r="130" spans="1:7" ht="27" customHeight="1" x14ac:dyDescent="0.25">
      <c r="A130" s="57" t="s">
        <v>302</v>
      </c>
      <c r="B130" s="124">
        <v>2210400000</v>
      </c>
      <c r="C130" s="124"/>
      <c r="D130" s="25"/>
      <c r="E130" s="12">
        <f>E131+E132+E133+E134</f>
        <v>2619190.4300000002</v>
      </c>
      <c r="F130" s="12">
        <f>F131+F132+F133+F134</f>
        <v>16063.59</v>
      </c>
      <c r="G130" s="12">
        <f>G131+G132+G133+G134</f>
        <v>2635254.02</v>
      </c>
    </row>
    <row r="131" spans="1:7" ht="79.5" customHeight="1" x14ac:dyDescent="0.25">
      <c r="A131" s="57" t="s">
        <v>140</v>
      </c>
      <c r="B131" s="124">
        <v>2210400200</v>
      </c>
      <c r="C131" s="124"/>
      <c r="D131" s="25">
        <v>100</v>
      </c>
      <c r="E131" s="13">
        <v>1756334</v>
      </c>
      <c r="F131" s="13">
        <v>-9535.4500000000007</v>
      </c>
      <c r="G131" s="13">
        <f t="shared" si="14"/>
        <v>1746798.55</v>
      </c>
    </row>
    <row r="132" spans="1:7" ht="53.25" customHeight="1" x14ac:dyDescent="0.25">
      <c r="A132" s="57" t="s">
        <v>303</v>
      </c>
      <c r="B132" s="124">
        <v>2210400200</v>
      </c>
      <c r="C132" s="124"/>
      <c r="D132" s="25">
        <v>200</v>
      </c>
      <c r="E132" s="13">
        <v>397775.71</v>
      </c>
      <c r="F132" s="13">
        <v>25599.040000000001</v>
      </c>
      <c r="G132" s="13">
        <f t="shared" si="14"/>
        <v>423374.75</v>
      </c>
    </row>
    <row r="133" spans="1:7" ht="56.25" customHeight="1" x14ac:dyDescent="0.25">
      <c r="A133" s="5" t="s">
        <v>362</v>
      </c>
      <c r="B133" s="129" t="s">
        <v>363</v>
      </c>
      <c r="C133" s="129"/>
      <c r="D133" s="19">
        <v>500</v>
      </c>
      <c r="E133" s="13">
        <v>437709</v>
      </c>
      <c r="F133" s="13"/>
      <c r="G133" s="13">
        <f t="shared" si="14"/>
        <v>437709</v>
      </c>
    </row>
    <row r="134" spans="1:7" ht="53.25" customHeight="1" x14ac:dyDescent="0.25">
      <c r="A134" s="5" t="s">
        <v>364</v>
      </c>
      <c r="B134" s="129" t="s">
        <v>365</v>
      </c>
      <c r="C134" s="129"/>
      <c r="D134" s="19">
        <v>200</v>
      </c>
      <c r="E134" s="13">
        <v>27371.72</v>
      </c>
      <c r="F134" s="13"/>
      <c r="G134" s="13">
        <f t="shared" si="14"/>
        <v>27371.72</v>
      </c>
    </row>
    <row r="135" spans="1:7" ht="16.5" customHeight="1" x14ac:dyDescent="0.25">
      <c r="A135" s="5" t="s">
        <v>426</v>
      </c>
      <c r="B135" s="129" t="s">
        <v>418</v>
      </c>
      <c r="C135" s="129"/>
      <c r="D135" s="19"/>
      <c r="E135" s="13">
        <f>E136</f>
        <v>108613.01</v>
      </c>
      <c r="F135" s="13">
        <f>F136</f>
        <v>0</v>
      </c>
      <c r="G135" s="13">
        <f>G136</f>
        <v>108613.01</v>
      </c>
    </row>
    <row r="136" spans="1:7" ht="42" customHeight="1" x14ac:dyDescent="0.25">
      <c r="A136" s="5" t="s">
        <v>419</v>
      </c>
      <c r="B136" s="129" t="s">
        <v>420</v>
      </c>
      <c r="C136" s="129"/>
      <c r="D136" s="19">
        <v>200</v>
      </c>
      <c r="E136" s="13">
        <v>108613.01</v>
      </c>
      <c r="F136" s="13"/>
      <c r="G136" s="13">
        <f t="shared" si="14"/>
        <v>108613.01</v>
      </c>
    </row>
    <row r="137" spans="1:7" ht="25.5" x14ac:dyDescent="0.25">
      <c r="A137" s="21" t="s">
        <v>89</v>
      </c>
      <c r="B137" s="130">
        <v>2220000000</v>
      </c>
      <c r="C137" s="130"/>
      <c r="D137" s="25"/>
      <c r="E137" s="11">
        <f>E138</f>
        <v>2493990</v>
      </c>
      <c r="F137" s="11">
        <f t="shared" ref="F137:G137" si="15">F138</f>
        <v>233803.16</v>
      </c>
      <c r="G137" s="11">
        <f t="shared" si="15"/>
        <v>2727793.16</v>
      </c>
    </row>
    <row r="138" spans="1:7" ht="17.25" customHeight="1" x14ac:dyDescent="0.25">
      <c r="A138" s="57" t="s">
        <v>83</v>
      </c>
      <c r="B138" s="124">
        <v>2220100000</v>
      </c>
      <c r="C138" s="124"/>
      <c r="D138" s="25"/>
      <c r="E138" s="12">
        <f>E139+E140+E141+E142+E143+E144</f>
        <v>2493990</v>
      </c>
      <c r="F138" s="12">
        <f>F139+F140+F141+F142+F143+F144</f>
        <v>233803.16</v>
      </c>
      <c r="G138" s="12">
        <f>G139+G140+G141+G142+G143+G144</f>
        <v>2727793.16</v>
      </c>
    </row>
    <row r="139" spans="1:7" ht="69" customHeight="1" x14ac:dyDescent="0.25">
      <c r="A139" s="57" t="s">
        <v>269</v>
      </c>
      <c r="B139" s="124">
        <v>2220100210</v>
      </c>
      <c r="C139" s="124"/>
      <c r="D139" s="25">
        <v>100</v>
      </c>
      <c r="E139" s="13">
        <v>1344827.44</v>
      </c>
      <c r="F139" s="13">
        <v>-25432.31</v>
      </c>
      <c r="G139" s="13">
        <f t="shared" ref="G139:G144" si="16">E139+F139</f>
        <v>1319395.1299999999</v>
      </c>
    </row>
    <row r="140" spans="1:7" ht="55.5" customHeight="1" x14ac:dyDescent="0.25">
      <c r="A140" s="57" t="s">
        <v>270</v>
      </c>
      <c r="B140" s="124">
        <v>2220100210</v>
      </c>
      <c r="C140" s="124"/>
      <c r="D140" s="25">
        <v>200</v>
      </c>
      <c r="E140" s="13">
        <v>82347</v>
      </c>
      <c r="F140" s="13">
        <v>10565.3</v>
      </c>
      <c r="G140" s="13">
        <f t="shared" si="16"/>
        <v>92912.3</v>
      </c>
    </row>
    <row r="141" spans="1:7" ht="90.75" customHeight="1" x14ac:dyDescent="0.25">
      <c r="A141" s="5" t="s">
        <v>320</v>
      </c>
      <c r="B141" s="143" t="s">
        <v>321</v>
      </c>
      <c r="C141" s="143"/>
      <c r="D141" s="9">
        <v>100</v>
      </c>
      <c r="E141" s="13">
        <v>56498.559999999998</v>
      </c>
      <c r="F141" s="13">
        <v>24867.01</v>
      </c>
      <c r="G141" s="13">
        <f t="shared" si="16"/>
        <v>81365.569999999992</v>
      </c>
    </row>
    <row r="142" spans="1:7" ht="91.5" customHeight="1" x14ac:dyDescent="0.25">
      <c r="A142" s="5" t="s">
        <v>322</v>
      </c>
      <c r="B142" s="129" t="s">
        <v>323</v>
      </c>
      <c r="C142" s="129"/>
      <c r="D142" s="18" t="s">
        <v>7</v>
      </c>
      <c r="E142" s="13">
        <v>508487</v>
      </c>
      <c r="F142" s="13">
        <v>223803.16</v>
      </c>
      <c r="G142" s="13">
        <f t="shared" si="16"/>
        <v>732290.16</v>
      </c>
    </row>
    <row r="143" spans="1:7" ht="51.75" customHeight="1" x14ac:dyDescent="0.25">
      <c r="A143" s="5" t="s">
        <v>147</v>
      </c>
      <c r="B143" s="129" t="s">
        <v>366</v>
      </c>
      <c r="C143" s="129"/>
      <c r="D143" s="19">
        <v>100</v>
      </c>
      <c r="E143" s="13">
        <v>203262</v>
      </c>
      <c r="F143" s="13"/>
      <c r="G143" s="13">
        <f t="shared" si="16"/>
        <v>203262</v>
      </c>
    </row>
    <row r="144" spans="1:7" ht="54" customHeight="1" x14ac:dyDescent="0.25">
      <c r="A144" s="5" t="s">
        <v>148</v>
      </c>
      <c r="B144" s="129" t="s">
        <v>367</v>
      </c>
      <c r="C144" s="129"/>
      <c r="D144" s="19">
        <v>100</v>
      </c>
      <c r="E144" s="13">
        <v>298568</v>
      </c>
      <c r="F144" s="13"/>
      <c r="G144" s="13">
        <f t="shared" si="16"/>
        <v>298568</v>
      </c>
    </row>
    <row r="145" spans="1:7" ht="27" customHeight="1" x14ac:dyDescent="0.25">
      <c r="A145" s="59" t="s">
        <v>204</v>
      </c>
      <c r="B145" s="130">
        <v>2240000000</v>
      </c>
      <c r="C145" s="130"/>
      <c r="D145" s="24"/>
      <c r="E145" s="11">
        <f t="shared" ref="E145:G146" si="17">E146</f>
        <v>1806000</v>
      </c>
      <c r="F145" s="11">
        <f t="shared" si="17"/>
        <v>93400</v>
      </c>
      <c r="G145" s="11">
        <f t="shared" si="17"/>
        <v>1899400</v>
      </c>
    </row>
    <row r="146" spans="1:7" ht="25.5" x14ac:dyDescent="0.25">
      <c r="A146" s="57" t="s">
        <v>205</v>
      </c>
      <c r="B146" s="124">
        <v>2240100000</v>
      </c>
      <c r="C146" s="124"/>
      <c r="D146" s="25"/>
      <c r="E146" s="12">
        <f t="shared" si="17"/>
        <v>1806000</v>
      </c>
      <c r="F146" s="12">
        <f t="shared" si="17"/>
        <v>93400</v>
      </c>
      <c r="G146" s="12">
        <f t="shared" si="17"/>
        <v>1899400</v>
      </c>
    </row>
    <row r="147" spans="1:7" ht="30" customHeight="1" x14ac:dyDescent="0.25">
      <c r="A147" s="57" t="s">
        <v>206</v>
      </c>
      <c r="B147" s="124">
        <v>2240100230</v>
      </c>
      <c r="C147" s="124"/>
      <c r="D147" s="25">
        <v>200</v>
      </c>
      <c r="E147" s="13">
        <v>1806000</v>
      </c>
      <c r="F147" s="13">
        <v>93400</v>
      </c>
      <c r="G147" s="13">
        <f>E147+F147</f>
        <v>1899400</v>
      </c>
    </row>
    <row r="148" spans="1:7" ht="24.75" customHeight="1" x14ac:dyDescent="0.25">
      <c r="A148" s="59" t="s">
        <v>12</v>
      </c>
      <c r="B148" s="130">
        <v>2300000000</v>
      </c>
      <c r="C148" s="130"/>
      <c r="D148" s="25"/>
      <c r="E148" s="11">
        <f>E149+E154</f>
        <v>1804000</v>
      </c>
      <c r="F148" s="11">
        <f>F149+F154</f>
        <v>0</v>
      </c>
      <c r="G148" s="11">
        <f>G149+G154</f>
        <v>1804000</v>
      </c>
    </row>
    <row r="149" spans="1:7" ht="39.75" customHeight="1" x14ac:dyDescent="0.25">
      <c r="A149" s="5" t="s">
        <v>207</v>
      </c>
      <c r="B149" s="124">
        <v>2310000000</v>
      </c>
      <c r="C149" s="124"/>
      <c r="D149" s="6"/>
      <c r="E149" s="12">
        <f>E150</f>
        <v>1550000</v>
      </c>
      <c r="F149" s="12">
        <f>F150</f>
        <v>0</v>
      </c>
      <c r="G149" s="12">
        <f>G150</f>
        <v>1550000</v>
      </c>
    </row>
    <row r="150" spans="1:7" ht="42.75" customHeight="1" x14ac:dyDescent="0.25">
      <c r="A150" s="57" t="s">
        <v>90</v>
      </c>
      <c r="B150" s="124">
        <v>2310100000</v>
      </c>
      <c r="C150" s="124"/>
      <c r="D150" s="6"/>
      <c r="E150" s="12">
        <f>E151+E153+E152</f>
        <v>1550000</v>
      </c>
      <c r="F150" s="12">
        <f t="shared" ref="F150:G150" si="18">F151+F153+F152</f>
        <v>0</v>
      </c>
      <c r="G150" s="12">
        <f t="shared" si="18"/>
        <v>1550000</v>
      </c>
    </row>
    <row r="151" spans="1:7" ht="42" customHeight="1" x14ac:dyDescent="0.25">
      <c r="A151" s="57" t="s">
        <v>271</v>
      </c>
      <c r="B151" s="124">
        <v>2310100240</v>
      </c>
      <c r="C151" s="124"/>
      <c r="D151" s="25">
        <v>200</v>
      </c>
      <c r="E151" s="13">
        <v>450000</v>
      </c>
      <c r="F151" s="13"/>
      <c r="G151" s="13">
        <f t="shared" ref="G151:G156" si="19">E151+F151</f>
        <v>450000</v>
      </c>
    </row>
    <row r="152" spans="1:7" ht="45" customHeight="1" x14ac:dyDescent="0.25">
      <c r="A152" s="57" t="s">
        <v>427</v>
      </c>
      <c r="B152" s="124">
        <v>2310100240</v>
      </c>
      <c r="C152" s="124"/>
      <c r="D152" s="25">
        <v>600</v>
      </c>
      <c r="E152" s="13">
        <v>388725.13</v>
      </c>
      <c r="F152" s="13"/>
      <c r="G152" s="13">
        <f t="shared" si="19"/>
        <v>388725.13</v>
      </c>
    </row>
    <row r="153" spans="1:7" ht="42.75" customHeight="1" x14ac:dyDescent="0.25">
      <c r="A153" s="57" t="s">
        <v>391</v>
      </c>
      <c r="B153" s="124">
        <v>2310100220</v>
      </c>
      <c r="C153" s="124"/>
      <c r="D153" s="25">
        <v>200</v>
      </c>
      <c r="E153" s="13">
        <v>711274.87</v>
      </c>
      <c r="F153" s="13"/>
      <c r="G153" s="13">
        <f t="shared" si="19"/>
        <v>711274.87</v>
      </c>
    </row>
    <row r="154" spans="1:7" ht="28.5" customHeight="1" x14ac:dyDescent="0.25">
      <c r="A154" s="57" t="s">
        <v>149</v>
      </c>
      <c r="B154" s="124">
        <v>2320000000</v>
      </c>
      <c r="C154" s="124"/>
      <c r="D154" s="25"/>
      <c r="E154" s="12">
        <f>E155</f>
        <v>254000</v>
      </c>
      <c r="F154" s="12">
        <f>F155</f>
        <v>0</v>
      </c>
      <c r="G154" s="12">
        <f>G155</f>
        <v>254000</v>
      </c>
    </row>
    <row r="155" spans="1:7" ht="24.75" customHeight="1" x14ac:dyDescent="0.25">
      <c r="A155" s="57" t="s">
        <v>150</v>
      </c>
      <c r="B155" s="124">
        <v>2320100000</v>
      </c>
      <c r="C155" s="124"/>
      <c r="D155" s="25"/>
      <c r="E155" s="12">
        <f>E156</f>
        <v>254000</v>
      </c>
      <c r="F155" s="12">
        <f t="shared" ref="F155:G155" si="20">F156</f>
        <v>0</v>
      </c>
      <c r="G155" s="12">
        <f t="shared" si="20"/>
        <v>254000</v>
      </c>
    </row>
    <row r="156" spans="1:7" ht="39.75" customHeight="1" x14ac:dyDescent="0.25">
      <c r="A156" s="57" t="s">
        <v>428</v>
      </c>
      <c r="B156" s="124">
        <v>2320100410</v>
      </c>
      <c r="C156" s="124"/>
      <c r="D156" s="25">
        <v>600</v>
      </c>
      <c r="E156" s="13">
        <v>254000</v>
      </c>
      <c r="F156" s="13"/>
      <c r="G156" s="13">
        <f t="shared" si="19"/>
        <v>254000</v>
      </c>
    </row>
    <row r="157" spans="1:7" ht="25.5" x14ac:dyDescent="0.25">
      <c r="A157" s="59" t="s">
        <v>159</v>
      </c>
      <c r="B157" s="130">
        <v>2400000000</v>
      </c>
      <c r="C157" s="130"/>
      <c r="D157" s="24"/>
      <c r="E157" s="11">
        <f t="shared" ref="E157:G158" si="21">E158</f>
        <v>500000</v>
      </c>
      <c r="F157" s="11">
        <f t="shared" si="21"/>
        <v>0</v>
      </c>
      <c r="G157" s="11">
        <f t="shared" si="21"/>
        <v>500000</v>
      </c>
    </row>
    <row r="158" spans="1:7" ht="29.25" customHeight="1" x14ac:dyDescent="0.25">
      <c r="A158" s="5" t="s">
        <v>160</v>
      </c>
      <c r="B158" s="124">
        <v>2410000000</v>
      </c>
      <c r="C158" s="124"/>
      <c r="D158" s="25"/>
      <c r="E158" s="12">
        <f t="shared" si="21"/>
        <v>500000</v>
      </c>
      <c r="F158" s="12">
        <f t="shared" si="21"/>
        <v>0</v>
      </c>
      <c r="G158" s="12">
        <f t="shared" si="21"/>
        <v>500000</v>
      </c>
    </row>
    <row r="159" spans="1:7" ht="52.5" customHeight="1" x14ac:dyDescent="0.25">
      <c r="A159" s="57" t="s">
        <v>345</v>
      </c>
      <c r="B159" s="124">
        <v>2410100000</v>
      </c>
      <c r="C159" s="124"/>
      <c r="D159" s="25"/>
      <c r="E159" s="12">
        <f>E160+E161+E162</f>
        <v>500000</v>
      </c>
      <c r="F159" s="12">
        <f>F160+F161+F162</f>
        <v>0</v>
      </c>
      <c r="G159" s="12">
        <f>G160+G161+G162</f>
        <v>500000</v>
      </c>
    </row>
    <row r="160" spans="1:7" ht="67.5" customHeight="1" x14ac:dyDescent="0.25">
      <c r="A160" s="57" t="s">
        <v>411</v>
      </c>
      <c r="B160" s="124">
        <v>2410160010</v>
      </c>
      <c r="C160" s="124"/>
      <c r="D160" s="25">
        <v>800</v>
      </c>
      <c r="E160" s="13">
        <v>235000</v>
      </c>
      <c r="F160" s="13"/>
      <c r="G160" s="13">
        <f>E160+F160</f>
        <v>235000</v>
      </c>
    </row>
    <row r="161" spans="1:7" ht="78" customHeight="1" x14ac:dyDescent="0.25">
      <c r="A161" s="57" t="s">
        <v>412</v>
      </c>
      <c r="B161" s="124">
        <v>2410160020</v>
      </c>
      <c r="C161" s="124"/>
      <c r="D161" s="25">
        <v>800</v>
      </c>
      <c r="E161" s="13">
        <v>235000</v>
      </c>
      <c r="F161" s="13"/>
      <c r="G161" s="13">
        <f>E161+F161</f>
        <v>235000</v>
      </c>
    </row>
    <row r="162" spans="1:7" ht="56.25" customHeight="1" x14ac:dyDescent="0.25">
      <c r="A162" s="57" t="s">
        <v>408</v>
      </c>
      <c r="B162" s="124">
        <v>2410120200</v>
      </c>
      <c r="C162" s="124"/>
      <c r="D162" s="25">
        <v>800</v>
      </c>
      <c r="E162" s="13">
        <v>30000</v>
      </c>
      <c r="F162" s="13"/>
      <c r="G162" s="13">
        <f>E162+F162</f>
        <v>30000</v>
      </c>
    </row>
    <row r="163" spans="1:7" ht="30" customHeight="1" x14ac:dyDescent="0.25">
      <c r="A163" s="59" t="s">
        <v>194</v>
      </c>
      <c r="B163" s="130">
        <v>2500000000</v>
      </c>
      <c r="C163" s="130"/>
      <c r="D163" s="24"/>
      <c r="E163" s="11">
        <f>E164+E167</f>
        <v>340000</v>
      </c>
      <c r="F163" s="11">
        <f>F164+F167</f>
        <v>0</v>
      </c>
      <c r="G163" s="11">
        <f>G164+G167</f>
        <v>340000</v>
      </c>
    </row>
    <row r="164" spans="1:7" ht="31.5" customHeight="1" x14ac:dyDescent="0.25">
      <c r="A164" s="5" t="s">
        <v>223</v>
      </c>
      <c r="B164" s="124">
        <v>2510000000</v>
      </c>
      <c r="C164" s="124"/>
      <c r="D164" s="25"/>
      <c r="E164" s="12">
        <f t="shared" ref="E164:G165" si="22">E165</f>
        <v>190000</v>
      </c>
      <c r="F164" s="12">
        <f t="shared" si="22"/>
        <v>0</v>
      </c>
      <c r="G164" s="12">
        <f t="shared" si="22"/>
        <v>190000</v>
      </c>
    </row>
    <row r="165" spans="1:7" ht="20.25" customHeight="1" x14ac:dyDescent="0.25">
      <c r="A165" s="57" t="s">
        <v>86</v>
      </c>
      <c r="B165" s="124">
        <v>2510100000</v>
      </c>
      <c r="C165" s="124"/>
      <c r="D165" s="25"/>
      <c r="E165" s="12">
        <f t="shared" si="22"/>
        <v>190000</v>
      </c>
      <c r="F165" s="12">
        <f t="shared" si="22"/>
        <v>0</v>
      </c>
      <c r="G165" s="12">
        <f t="shared" si="22"/>
        <v>190000</v>
      </c>
    </row>
    <row r="166" spans="1:7" ht="54.75" customHeight="1" x14ac:dyDescent="0.25">
      <c r="A166" s="57" t="s">
        <v>272</v>
      </c>
      <c r="B166" s="124">
        <v>2510100450</v>
      </c>
      <c r="C166" s="124"/>
      <c r="D166" s="25">
        <v>200</v>
      </c>
      <c r="E166" s="13">
        <v>190000</v>
      </c>
      <c r="F166" s="13"/>
      <c r="G166" s="13">
        <f>E166+F166</f>
        <v>190000</v>
      </c>
    </row>
    <row r="167" spans="1:7" ht="28.5" customHeight="1" x14ac:dyDescent="0.25">
      <c r="A167" s="57" t="s">
        <v>195</v>
      </c>
      <c r="B167" s="124">
        <v>2520000000</v>
      </c>
      <c r="C167" s="124"/>
      <c r="D167" s="25"/>
      <c r="E167" s="12">
        <f>E168</f>
        <v>150000</v>
      </c>
      <c r="F167" s="12">
        <f>F168</f>
        <v>0</v>
      </c>
      <c r="G167" s="12">
        <f>G168</f>
        <v>150000</v>
      </c>
    </row>
    <row r="168" spans="1:7" ht="27.75" customHeight="1" x14ac:dyDescent="0.25">
      <c r="A168" s="57" t="s">
        <v>220</v>
      </c>
      <c r="B168" s="124">
        <v>2520100000</v>
      </c>
      <c r="C168" s="124"/>
      <c r="D168" s="25"/>
      <c r="E168" s="12">
        <f>E170+E171+E172+E169</f>
        <v>150000</v>
      </c>
      <c r="F168" s="12">
        <f>F170+F171+F172+F169</f>
        <v>0</v>
      </c>
      <c r="G168" s="12">
        <f>G170+G171+G172+G169</f>
        <v>150000</v>
      </c>
    </row>
    <row r="169" spans="1:7" ht="40.5" customHeight="1" x14ac:dyDescent="0.25">
      <c r="A169" s="57" t="s">
        <v>141</v>
      </c>
      <c r="B169" s="124">
        <v>2520100500</v>
      </c>
      <c r="C169" s="124"/>
      <c r="D169" s="25">
        <v>200</v>
      </c>
      <c r="E169" s="12">
        <v>12500</v>
      </c>
      <c r="F169" s="12"/>
      <c r="G169" s="12">
        <f>E169+F169</f>
        <v>12500</v>
      </c>
    </row>
    <row r="170" spans="1:7" ht="41.25" customHeight="1" x14ac:dyDescent="0.25">
      <c r="A170" s="57" t="s">
        <v>341</v>
      </c>
      <c r="B170" s="124">
        <v>2520100500</v>
      </c>
      <c r="C170" s="124"/>
      <c r="D170" s="25">
        <v>600</v>
      </c>
      <c r="E170" s="13">
        <v>25000</v>
      </c>
      <c r="F170" s="13"/>
      <c r="G170" s="12">
        <f>E170+F170</f>
        <v>25000</v>
      </c>
    </row>
    <row r="171" spans="1:7" ht="42.75" customHeight="1" x14ac:dyDescent="0.25">
      <c r="A171" s="57" t="s">
        <v>224</v>
      </c>
      <c r="B171" s="124">
        <v>2520100510</v>
      </c>
      <c r="C171" s="124"/>
      <c r="D171" s="25">
        <v>200</v>
      </c>
      <c r="E171" s="13">
        <v>100000</v>
      </c>
      <c r="F171" s="13"/>
      <c r="G171" s="12">
        <f>E171+F171</f>
        <v>100000</v>
      </c>
    </row>
    <row r="172" spans="1:7" ht="42" customHeight="1" x14ac:dyDescent="0.25">
      <c r="A172" s="57" t="s">
        <v>342</v>
      </c>
      <c r="B172" s="124">
        <v>2520100510</v>
      </c>
      <c r="C172" s="124"/>
      <c r="D172" s="25">
        <v>600</v>
      </c>
      <c r="E172" s="13">
        <v>12500</v>
      </c>
      <c r="F172" s="13"/>
      <c r="G172" s="12">
        <f>E172+F172</f>
        <v>12500</v>
      </c>
    </row>
    <row r="173" spans="1:7" ht="25.5" x14ac:dyDescent="0.25">
      <c r="A173" s="59" t="s">
        <v>208</v>
      </c>
      <c r="B173" s="130">
        <v>2600000000</v>
      </c>
      <c r="C173" s="130"/>
      <c r="D173" s="24"/>
      <c r="E173" s="11">
        <f>E174+E177</f>
        <v>1949337.14</v>
      </c>
      <c r="F173" s="11">
        <f>F174+F177</f>
        <v>0</v>
      </c>
      <c r="G173" s="11">
        <f>G174+G177</f>
        <v>1949337.14</v>
      </c>
    </row>
    <row r="174" spans="1:7" ht="30.75" customHeight="1" x14ac:dyDescent="0.25">
      <c r="A174" s="57" t="s">
        <v>273</v>
      </c>
      <c r="B174" s="124">
        <v>2610000000</v>
      </c>
      <c r="C174" s="124"/>
      <c r="D174" s="26"/>
      <c r="E174" s="12">
        <f t="shared" ref="E174:G175" si="23">E175</f>
        <v>80000</v>
      </c>
      <c r="F174" s="12">
        <f t="shared" si="23"/>
        <v>0</v>
      </c>
      <c r="G174" s="12">
        <f t="shared" si="23"/>
        <v>80000</v>
      </c>
    </row>
    <row r="175" spans="1:7" ht="29.25" customHeight="1" x14ac:dyDescent="0.25">
      <c r="A175" s="57" t="s">
        <v>225</v>
      </c>
      <c r="B175" s="124">
        <v>2610100000</v>
      </c>
      <c r="C175" s="124"/>
      <c r="D175" s="25"/>
      <c r="E175" s="12">
        <f>E176</f>
        <v>80000</v>
      </c>
      <c r="F175" s="12">
        <f t="shared" si="23"/>
        <v>0</v>
      </c>
      <c r="G175" s="12">
        <f t="shared" si="23"/>
        <v>80000</v>
      </c>
    </row>
    <row r="176" spans="1:7" ht="43.5" customHeight="1" x14ac:dyDescent="0.25">
      <c r="A176" s="57" t="s">
        <v>163</v>
      </c>
      <c r="B176" s="124">
        <v>2610100550</v>
      </c>
      <c r="C176" s="124"/>
      <c r="D176" s="25">
        <v>200</v>
      </c>
      <c r="E176" s="13">
        <v>80000</v>
      </c>
      <c r="F176" s="13"/>
      <c r="G176" s="13">
        <f>E176+F176</f>
        <v>80000</v>
      </c>
    </row>
    <row r="177" spans="1:7" ht="25.5" x14ac:dyDescent="0.25">
      <c r="A177" s="5" t="s">
        <v>274</v>
      </c>
      <c r="B177" s="124">
        <v>2620000000</v>
      </c>
      <c r="C177" s="124"/>
      <c r="D177" s="25"/>
      <c r="E177" s="12">
        <f t="shared" ref="E177:G178" si="24">E178</f>
        <v>1869337.14</v>
      </c>
      <c r="F177" s="12">
        <f t="shared" si="24"/>
        <v>0</v>
      </c>
      <c r="G177" s="12">
        <f t="shared" si="24"/>
        <v>1869337.14</v>
      </c>
    </row>
    <row r="178" spans="1:7" ht="40.5" customHeight="1" x14ac:dyDescent="0.25">
      <c r="A178" s="57" t="s">
        <v>158</v>
      </c>
      <c r="B178" s="124">
        <v>2620100000</v>
      </c>
      <c r="C178" s="124"/>
      <c r="D178" s="25"/>
      <c r="E178" s="12">
        <f t="shared" si="24"/>
        <v>1869337.14</v>
      </c>
      <c r="F178" s="12">
        <f t="shared" si="24"/>
        <v>0</v>
      </c>
      <c r="G178" s="12">
        <f t="shared" si="24"/>
        <v>1869337.14</v>
      </c>
    </row>
    <row r="179" spans="1:7" ht="52.5" customHeight="1" x14ac:dyDescent="0.25">
      <c r="A179" s="57" t="s">
        <v>454</v>
      </c>
      <c r="B179" s="124" t="s">
        <v>209</v>
      </c>
      <c r="C179" s="124"/>
      <c r="D179" s="25">
        <v>400</v>
      </c>
      <c r="E179" s="13">
        <v>1869337.14</v>
      </c>
      <c r="F179" s="13"/>
      <c r="G179" s="13">
        <f>E179+F179</f>
        <v>1869337.14</v>
      </c>
    </row>
    <row r="180" spans="1:7" ht="30.75" customHeight="1" x14ac:dyDescent="0.25">
      <c r="A180" s="59" t="s">
        <v>161</v>
      </c>
      <c r="B180" s="130">
        <v>2700000000</v>
      </c>
      <c r="C180" s="130"/>
      <c r="D180" s="24"/>
      <c r="E180" s="11">
        <f>E181+E185+E191+E194</f>
        <v>24385280.82</v>
      </c>
      <c r="F180" s="11">
        <f>F181+F185+F191+F194</f>
        <v>0</v>
      </c>
      <c r="G180" s="11">
        <f>G181+G185+G191+G194</f>
        <v>24385280.82</v>
      </c>
    </row>
    <row r="181" spans="1:7" ht="41.25" customHeight="1" x14ac:dyDescent="0.25">
      <c r="A181" s="57" t="s">
        <v>115</v>
      </c>
      <c r="B181" s="124">
        <v>2710000000</v>
      </c>
      <c r="C181" s="124"/>
      <c r="D181" s="25"/>
      <c r="E181" s="12">
        <f>E182</f>
        <v>9575999</v>
      </c>
      <c r="F181" s="12">
        <f>F182</f>
        <v>0</v>
      </c>
      <c r="G181" s="12">
        <f>G182</f>
        <v>9575999</v>
      </c>
    </row>
    <row r="182" spans="1:7" ht="27" customHeight="1" x14ac:dyDescent="0.25">
      <c r="A182" s="57" t="s">
        <v>116</v>
      </c>
      <c r="B182" s="124">
        <v>2710100000</v>
      </c>
      <c r="C182" s="124"/>
      <c r="D182" s="25"/>
      <c r="E182" s="12">
        <f>E183+E184</f>
        <v>9575999</v>
      </c>
      <c r="F182" s="12">
        <f>F183+F184</f>
        <v>0</v>
      </c>
      <c r="G182" s="12">
        <f>G183+G184</f>
        <v>9575999</v>
      </c>
    </row>
    <row r="183" spans="1:7" ht="40.5" customHeight="1" x14ac:dyDescent="0.25">
      <c r="A183" s="37" t="s">
        <v>368</v>
      </c>
      <c r="B183" s="117">
        <v>2710108010</v>
      </c>
      <c r="C183" s="117"/>
      <c r="D183" s="19">
        <v>500</v>
      </c>
      <c r="E183" s="13">
        <v>8635418</v>
      </c>
      <c r="F183" s="13"/>
      <c r="G183" s="13">
        <f>E183+F183</f>
        <v>8635418</v>
      </c>
    </row>
    <row r="184" spans="1:7" ht="52.5" customHeight="1" x14ac:dyDescent="0.25">
      <c r="A184" s="36" t="s">
        <v>162</v>
      </c>
      <c r="B184" s="124">
        <v>2710120400</v>
      </c>
      <c r="C184" s="124"/>
      <c r="D184" s="25">
        <v>200</v>
      </c>
      <c r="E184" s="13">
        <v>940581</v>
      </c>
      <c r="F184" s="13"/>
      <c r="G184" s="13">
        <f>E184+F184</f>
        <v>940581</v>
      </c>
    </row>
    <row r="185" spans="1:7" ht="41.25" customHeight="1" x14ac:dyDescent="0.25">
      <c r="A185" s="36" t="s">
        <v>117</v>
      </c>
      <c r="B185" s="124">
        <v>2720000000</v>
      </c>
      <c r="C185" s="124"/>
      <c r="D185" s="25"/>
      <c r="E185" s="12">
        <f>E186</f>
        <v>14493609.82</v>
      </c>
      <c r="F185" s="12">
        <f>F186</f>
        <v>0</v>
      </c>
      <c r="G185" s="12">
        <f>G186</f>
        <v>14493609.82</v>
      </c>
    </row>
    <row r="186" spans="1:7" ht="33.75" customHeight="1" x14ac:dyDescent="0.25">
      <c r="A186" s="57" t="s">
        <v>118</v>
      </c>
      <c r="B186" s="124">
        <v>2720100000</v>
      </c>
      <c r="C186" s="124"/>
      <c r="D186" s="25"/>
      <c r="E186" s="12">
        <f>E188+E189+E190+E187</f>
        <v>14493609.82</v>
      </c>
      <c r="F186" s="12">
        <f t="shared" ref="F186:G186" si="25">F188+F189+F190+F187</f>
        <v>0</v>
      </c>
      <c r="G186" s="12">
        <f t="shared" si="25"/>
        <v>14493609.82</v>
      </c>
    </row>
    <row r="187" spans="1:7" ht="69" customHeight="1" x14ac:dyDescent="0.25">
      <c r="A187" s="57" t="s">
        <v>469</v>
      </c>
      <c r="B187" s="125">
        <v>2720108020</v>
      </c>
      <c r="C187" s="126"/>
      <c r="D187" s="25">
        <v>500</v>
      </c>
      <c r="E187" s="12">
        <v>512458.55</v>
      </c>
      <c r="F187" s="12"/>
      <c r="G187" s="12">
        <f>E187+F187</f>
        <v>512458.55</v>
      </c>
    </row>
    <row r="188" spans="1:7" ht="70.5" customHeight="1" x14ac:dyDescent="0.25">
      <c r="A188" s="36" t="s">
        <v>164</v>
      </c>
      <c r="B188" s="124">
        <v>2720120410</v>
      </c>
      <c r="C188" s="124"/>
      <c r="D188" s="25">
        <v>200</v>
      </c>
      <c r="E188" s="13">
        <v>414819.91</v>
      </c>
      <c r="F188" s="13"/>
      <c r="G188" s="13">
        <f>E188+F188</f>
        <v>414819.91</v>
      </c>
    </row>
    <row r="189" spans="1:7" ht="66" customHeight="1" x14ac:dyDescent="0.25">
      <c r="A189" s="58" t="s">
        <v>229</v>
      </c>
      <c r="B189" s="124" t="s">
        <v>210</v>
      </c>
      <c r="C189" s="124"/>
      <c r="D189" s="25">
        <v>200</v>
      </c>
      <c r="E189" s="13">
        <v>9544793.75</v>
      </c>
      <c r="F189" s="13"/>
      <c r="G189" s="13">
        <f>E189+F189</f>
        <v>9544793.75</v>
      </c>
    </row>
    <row r="190" spans="1:7" ht="41.25" customHeight="1" x14ac:dyDescent="0.25">
      <c r="A190" s="58" t="s">
        <v>435</v>
      </c>
      <c r="B190" s="124" t="s">
        <v>434</v>
      </c>
      <c r="C190" s="124"/>
      <c r="D190" s="25">
        <v>200</v>
      </c>
      <c r="E190" s="13">
        <v>4021537.61</v>
      </c>
      <c r="F190" s="13"/>
      <c r="G190" s="13">
        <f>E190+F190</f>
        <v>4021537.61</v>
      </c>
    </row>
    <row r="191" spans="1:7" ht="27" customHeight="1" x14ac:dyDescent="0.25">
      <c r="A191" s="57" t="s">
        <v>165</v>
      </c>
      <c r="B191" s="124">
        <v>2730000000</v>
      </c>
      <c r="C191" s="124"/>
      <c r="D191" s="25"/>
      <c r="E191" s="12">
        <f t="shared" ref="E191:G192" si="26">E192</f>
        <v>50000</v>
      </c>
      <c r="F191" s="12">
        <f t="shared" si="26"/>
        <v>0</v>
      </c>
      <c r="G191" s="12">
        <f t="shared" si="26"/>
        <v>50000</v>
      </c>
    </row>
    <row r="192" spans="1:7" ht="28.5" customHeight="1" x14ac:dyDescent="0.25">
      <c r="A192" s="57" t="s">
        <v>166</v>
      </c>
      <c r="B192" s="124">
        <v>2730100000</v>
      </c>
      <c r="C192" s="124"/>
      <c r="D192" s="25"/>
      <c r="E192" s="12">
        <f t="shared" si="26"/>
        <v>50000</v>
      </c>
      <c r="F192" s="12">
        <f t="shared" si="26"/>
        <v>0</v>
      </c>
      <c r="G192" s="12">
        <f t="shared" si="26"/>
        <v>50000</v>
      </c>
    </row>
    <row r="193" spans="1:7" ht="51.75" customHeight="1" x14ac:dyDescent="0.25">
      <c r="A193" s="57" t="s">
        <v>396</v>
      </c>
      <c r="B193" s="124">
        <v>2730100600</v>
      </c>
      <c r="C193" s="124"/>
      <c r="D193" s="25">
        <v>600</v>
      </c>
      <c r="E193" s="13">
        <v>50000</v>
      </c>
      <c r="F193" s="13"/>
      <c r="G193" s="13">
        <f>E193+F193</f>
        <v>50000</v>
      </c>
    </row>
    <row r="194" spans="1:7" ht="28.5" customHeight="1" x14ac:dyDescent="0.25">
      <c r="A194" s="57" t="s">
        <v>221</v>
      </c>
      <c r="B194" s="124">
        <v>2740000000</v>
      </c>
      <c r="C194" s="124"/>
      <c r="D194" s="25"/>
      <c r="E194" s="12">
        <f>E195</f>
        <v>265672</v>
      </c>
      <c r="F194" s="12">
        <f t="shared" ref="F194:G195" si="27">F195</f>
        <v>0</v>
      </c>
      <c r="G194" s="12">
        <f t="shared" si="27"/>
        <v>265672</v>
      </c>
    </row>
    <row r="195" spans="1:7" ht="31.5" customHeight="1" x14ac:dyDescent="0.25">
      <c r="A195" s="57" t="s">
        <v>222</v>
      </c>
      <c r="B195" s="124">
        <v>2740100000</v>
      </c>
      <c r="C195" s="124"/>
      <c r="D195" s="25"/>
      <c r="E195" s="12">
        <f>E196</f>
        <v>265672</v>
      </c>
      <c r="F195" s="12">
        <f t="shared" si="27"/>
        <v>0</v>
      </c>
      <c r="G195" s="12">
        <f t="shared" si="27"/>
        <v>265672</v>
      </c>
    </row>
    <row r="196" spans="1:7" ht="82.5" customHeight="1" x14ac:dyDescent="0.25">
      <c r="A196" s="8" t="s">
        <v>461</v>
      </c>
      <c r="B196" s="127" t="s">
        <v>462</v>
      </c>
      <c r="C196" s="128"/>
      <c r="D196" s="19">
        <v>500</v>
      </c>
      <c r="E196" s="12">
        <v>265672</v>
      </c>
      <c r="F196" s="13"/>
      <c r="G196" s="13">
        <f>E196+F196</f>
        <v>265672</v>
      </c>
    </row>
    <row r="197" spans="1:7" ht="45.75" customHeight="1" x14ac:dyDescent="0.25">
      <c r="A197" s="57" t="s">
        <v>304</v>
      </c>
      <c r="B197" s="130">
        <v>2800000000</v>
      </c>
      <c r="C197" s="130"/>
      <c r="D197" s="25"/>
      <c r="E197" s="11">
        <f>E198+E206+E210+E215+E218+E222+E225</f>
        <v>35762979.060000002</v>
      </c>
      <c r="F197" s="11">
        <f t="shared" ref="F197:G197" si="28">F198+F206+F210+F215+F218+F222+F225</f>
        <v>-1774154.5</v>
      </c>
      <c r="G197" s="11">
        <f t="shared" si="28"/>
        <v>33988824.560000002</v>
      </c>
    </row>
    <row r="198" spans="1:7" ht="39.75" customHeight="1" x14ac:dyDescent="0.25">
      <c r="A198" s="57" t="s">
        <v>167</v>
      </c>
      <c r="B198" s="124">
        <v>2850000000</v>
      </c>
      <c r="C198" s="124"/>
      <c r="D198" s="25"/>
      <c r="E198" s="12">
        <f>E199+E204</f>
        <v>4278000</v>
      </c>
      <c r="F198" s="12">
        <f>F199+F204</f>
        <v>0</v>
      </c>
      <c r="G198" s="12">
        <f>G199+G204</f>
        <v>4278000</v>
      </c>
    </row>
    <row r="199" spans="1:7" ht="20.25" customHeight="1" x14ac:dyDescent="0.25">
      <c r="A199" s="57" t="s">
        <v>122</v>
      </c>
      <c r="B199" s="124">
        <v>2850100000</v>
      </c>
      <c r="C199" s="124"/>
      <c r="D199" s="25"/>
      <c r="E199" s="12">
        <f>E201+E202+E200+E203</f>
        <v>3163200</v>
      </c>
      <c r="F199" s="12">
        <f t="shared" ref="F199:G199" si="29">F201+F202+F200+F203</f>
        <v>0</v>
      </c>
      <c r="G199" s="12">
        <f t="shared" si="29"/>
        <v>3163200</v>
      </c>
    </row>
    <row r="200" spans="1:7" ht="39" customHeight="1" x14ac:dyDescent="0.25">
      <c r="A200" s="10" t="s">
        <v>466</v>
      </c>
      <c r="B200" s="127" t="s">
        <v>467</v>
      </c>
      <c r="C200" s="128"/>
      <c r="D200" s="19">
        <v>500</v>
      </c>
      <c r="E200" s="12">
        <v>614372</v>
      </c>
      <c r="F200" s="12"/>
      <c r="G200" s="12">
        <f>E200+F200</f>
        <v>614372</v>
      </c>
    </row>
    <row r="201" spans="1:7" ht="41.25" customHeight="1" x14ac:dyDescent="0.25">
      <c r="A201" s="57" t="s">
        <v>168</v>
      </c>
      <c r="B201" s="124">
        <v>2850120530</v>
      </c>
      <c r="C201" s="124"/>
      <c r="D201" s="25">
        <v>200</v>
      </c>
      <c r="E201" s="13">
        <v>1120000</v>
      </c>
      <c r="F201" s="13"/>
      <c r="G201" s="13">
        <f>E201+F201</f>
        <v>1120000</v>
      </c>
    </row>
    <row r="202" spans="1:7" ht="43.5" customHeight="1" x14ac:dyDescent="0.25">
      <c r="A202" s="57" t="s">
        <v>123</v>
      </c>
      <c r="B202" s="124">
        <v>2850120540</v>
      </c>
      <c r="C202" s="124"/>
      <c r="D202" s="25">
        <v>200</v>
      </c>
      <c r="E202" s="13">
        <v>1428828</v>
      </c>
      <c r="F202" s="13">
        <v>-1428828</v>
      </c>
      <c r="G202" s="13">
        <f>E202+F202</f>
        <v>0</v>
      </c>
    </row>
    <row r="203" spans="1:7" ht="31.5" customHeight="1" x14ac:dyDescent="0.25">
      <c r="A203" s="57" t="s">
        <v>818</v>
      </c>
      <c r="B203" s="124">
        <v>2850120540</v>
      </c>
      <c r="C203" s="124"/>
      <c r="D203" s="25">
        <v>200</v>
      </c>
      <c r="E203" s="13"/>
      <c r="F203" s="13">
        <v>1428828</v>
      </c>
      <c r="G203" s="13">
        <f>E203+F203</f>
        <v>1428828</v>
      </c>
    </row>
    <row r="204" spans="1:7" ht="39.75" customHeight="1" x14ac:dyDescent="0.25">
      <c r="A204" s="57" t="s">
        <v>151</v>
      </c>
      <c r="B204" s="124">
        <v>2850200000</v>
      </c>
      <c r="C204" s="124"/>
      <c r="D204" s="25"/>
      <c r="E204" s="12">
        <f>E205</f>
        <v>1114800</v>
      </c>
      <c r="F204" s="12">
        <f>F205</f>
        <v>0</v>
      </c>
      <c r="G204" s="12">
        <f>G205</f>
        <v>1114800</v>
      </c>
    </row>
    <row r="205" spans="1:7" ht="54" customHeight="1" x14ac:dyDescent="0.25">
      <c r="A205" s="8" t="s">
        <v>393</v>
      </c>
      <c r="B205" s="124">
        <v>2850260200</v>
      </c>
      <c r="C205" s="124"/>
      <c r="D205" s="25">
        <v>800</v>
      </c>
      <c r="E205" s="13">
        <v>1114800</v>
      </c>
      <c r="F205" s="13"/>
      <c r="G205" s="13">
        <f>E205+F205</f>
        <v>1114800</v>
      </c>
    </row>
    <row r="206" spans="1:7" ht="27.75" customHeight="1" x14ac:dyDescent="0.25">
      <c r="A206" s="57" t="s">
        <v>119</v>
      </c>
      <c r="B206" s="124">
        <v>2860000000</v>
      </c>
      <c r="C206" s="124"/>
      <c r="D206" s="25"/>
      <c r="E206" s="12">
        <f>E207</f>
        <v>1262900</v>
      </c>
      <c r="F206" s="12">
        <f>F207</f>
        <v>0</v>
      </c>
      <c r="G206" s="12">
        <f>G207</f>
        <v>1262900</v>
      </c>
    </row>
    <row r="207" spans="1:7" ht="25.5" x14ac:dyDescent="0.25">
      <c r="A207" s="57" t="s">
        <v>134</v>
      </c>
      <c r="B207" s="124">
        <v>2860100000</v>
      </c>
      <c r="C207" s="124"/>
      <c r="D207" s="25"/>
      <c r="E207" s="12">
        <f>E209+E208</f>
        <v>1262900</v>
      </c>
      <c r="F207" s="12">
        <f t="shared" ref="F207:G207" si="30">F209+F208</f>
        <v>0</v>
      </c>
      <c r="G207" s="12">
        <f t="shared" si="30"/>
        <v>1262900</v>
      </c>
    </row>
    <row r="208" spans="1:7" ht="53.25" customHeight="1" x14ac:dyDescent="0.25">
      <c r="A208" s="57" t="s">
        <v>247</v>
      </c>
      <c r="B208" s="124">
        <v>2860160230</v>
      </c>
      <c r="C208" s="124"/>
      <c r="D208" s="25">
        <v>800</v>
      </c>
      <c r="E208" s="13">
        <v>300000</v>
      </c>
      <c r="F208" s="13"/>
      <c r="G208" s="13">
        <f>E208+F208</f>
        <v>300000</v>
      </c>
    </row>
    <row r="209" spans="1:7" ht="42.75" customHeight="1" x14ac:dyDescent="0.25">
      <c r="A209" s="8" t="s">
        <v>369</v>
      </c>
      <c r="B209" s="129" t="s">
        <v>370</v>
      </c>
      <c r="C209" s="129"/>
      <c r="D209" s="19">
        <v>500</v>
      </c>
      <c r="E209" s="13">
        <v>962900</v>
      </c>
      <c r="F209" s="13"/>
      <c r="G209" s="13">
        <f>E209+F209</f>
        <v>962900</v>
      </c>
    </row>
    <row r="210" spans="1:7" ht="29.25" customHeight="1" x14ac:dyDescent="0.25">
      <c r="A210" s="57" t="s">
        <v>305</v>
      </c>
      <c r="B210" s="124">
        <v>2870000000</v>
      </c>
      <c r="C210" s="124"/>
      <c r="D210" s="25"/>
      <c r="E210" s="12">
        <f>E211</f>
        <v>26051533.559999999</v>
      </c>
      <c r="F210" s="12">
        <f>F211</f>
        <v>0</v>
      </c>
      <c r="G210" s="12">
        <f>G211</f>
        <v>26051533.559999999</v>
      </c>
    </row>
    <row r="211" spans="1:7" ht="26.25" customHeight="1" x14ac:dyDescent="0.25">
      <c r="A211" s="57" t="s">
        <v>306</v>
      </c>
      <c r="B211" s="124">
        <v>2870100000</v>
      </c>
      <c r="C211" s="124"/>
      <c r="D211" s="25"/>
      <c r="E211" s="12">
        <f>E212+E213+E214</f>
        <v>26051533.559999999</v>
      </c>
      <c r="F211" s="12">
        <f t="shared" ref="F211:G211" si="31">F212+F213+F214</f>
        <v>0</v>
      </c>
      <c r="G211" s="12">
        <f t="shared" si="31"/>
        <v>26051533.559999999</v>
      </c>
    </row>
    <row r="212" spans="1:7" ht="66.75" customHeight="1" x14ac:dyDescent="0.25">
      <c r="A212" s="57" t="s">
        <v>240</v>
      </c>
      <c r="B212" s="124">
        <v>2870160240</v>
      </c>
      <c r="C212" s="124"/>
      <c r="D212" s="25">
        <v>800</v>
      </c>
      <c r="E212" s="13">
        <v>16241129</v>
      </c>
      <c r="F212" s="13"/>
      <c r="G212" s="13">
        <f>E212+F212</f>
        <v>16241129</v>
      </c>
    </row>
    <row r="213" spans="1:7" ht="53.25" customHeight="1" x14ac:dyDescent="0.25">
      <c r="A213" s="5" t="s">
        <v>465</v>
      </c>
      <c r="B213" s="127" t="s">
        <v>452</v>
      </c>
      <c r="C213" s="128"/>
      <c r="D213" s="19">
        <v>800</v>
      </c>
      <c r="E213" s="13">
        <v>2000000</v>
      </c>
      <c r="F213" s="13"/>
      <c r="G213" s="13">
        <f>E213+F213</f>
        <v>2000000</v>
      </c>
    </row>
    <row r="214" spans="1:7" ht="41.25" customHeight="1" x14ac:dyDescent="0.25">
      <c r="A214" s="8" t="s">
        <v>463</v>
      </c>
      <c r="B214" s="127" t="s">
        <v>464</v>
      </c>
      <c r="C214" s="128"/>
      <c r="D214" s="18" t="s">
        <v>339</v>
      </c>
      <c r="E214" s="13">
        <v>7810404.5599999996</v>
      </c>
      <c r="F214" s="13"/>
      <c r="G214" s="13">
        <f>E214+F214</f>
        <v>7810404.5599999996</v>
      </c>
    </row>
    <row r="215" spans="1:7" ht="30" customHeight="1" x14ac:dyDescent="0.25">
      <c r="A215" s="57" t="s">
        <v>121</v>
      </c>
      <c r="B215" s="124">
        <v>2880000000</v>
      </c>
      <c r="C215" s="124"/>
      <c r="D215" s="25"/>
      <c r="E215" s="12">
        <f>E216</f>
        <v>600000</v>
      </c>
      <c r="F215" s="12">
        <f>F216</f>
        <v>0</v>
      </c>
      <c r="G215" s="12">
        <f>G216</f>
        <v>600000</v>
      </c>
    </row>
    <row r="216" spans="1:7" ht="18.75" customHeight="1" x14ac:dyDescent="0.25">
      <c r="A216" s="57" t="s">
        <v>169</v>
      </c>
      <c r="B216" s="124">
        <v>2880100000</v>
      </c>
      <c r="C216" s="124"/>
      <c r="D216" s="25"/>
      <c r="E216" s="12">
        <f>E217</f>
        <v>600000</v>
      </c>
      <c r="F216" s="12">
        <f t="shared" ref="F216:G216" si="32">F217</f>
        <v>0</v>
      </c>
      <c r="G216" s="12">
        <f t="shared" si="32"/>
        <v>600000</v>
      </c>
    </row>
    <row r="217" spans="1:7" ht="39" customHeight="1" x14ac:dyDescent="0.25">
      <c r="A217" s="8" t="s">
        <v>371</v>
      </c>
      <c r="B217" s="129" t="s">
        <v>372</v>
      </c>
      <c r="C217" s="129"/>
      <c r="D217" s="19">
        <v>500</v>
      </c>
      <c r="E217" s="13">
        <v>600000</v>
      </c>
      <c r="F217" s="13"/>
      <c r="G217" s="13">
        <f>E217+F217</f>
        <v>600000</v>
      </c>
    </row>
    <row r="218" spans="1:7" ht="29.25" customHeight="1" x14ac:dyDescent="0.25">
      <c r="A218" s="57" t="s">
        <v>170</v>
      </c>
      <c r="B218" s="124">
        <v>2890000000</v>
      </c>
      <c r="C218" s="124"/>
      <c r="D218" s="25"/>
      <c r="E218" s="12">
        <f t="shared" ref="E218:G218" si="33">E219</f>
        <v>2289484.5</v>
      </c>
      <c r="F218" s="12">
        <f t="shared" si="33"/>
        <v>-1774154.5</v>
      </c>
      <c r="G218" s="12">
        <f t="shared" si="33"/>
        <v>515330</v>
      </c>
    </row>
    <row r="219" spans="1:7" ht="20.25" customHeight="1" x14ac:dyDescent="0.25">
      <c r="A219" s="57" t="s">
        <v>137</v>
      </c>
      <c r="B219" s="124">
        <v>2890100000</v>
      </c>
      <c r="C219" s="124"/>
      <c r="D219" s="25"/>
      <c r="E219" s="12">
        <f>E220+E221</f>
        <v>2289484.5</v>
      </c>
      <c r="F219" s="12">
        <f t="shared" ref="F219:G219" si="34">F220+F221</f>
        <v>-1774154.5</v>
      </c>
      <c r="G219" s="12">
        <f t="shared" si="34"/>
        <v>515330</v>
      </c>
    </row>
    <row r="220" spans="1:7" ht="40.5" customHeight="1" x14ac:dyDescent="0.25">
      <c r="A220" s="57" t="s">
        <v>413</v>
      </c>
      <c r="B220" s="124">
        <v>2890120600</v>
      </c>
      <c r="C220" s="124"/>
      <c r="D220" s="25">
        <v>200</v>
      </c>
      <c r="E220" s="13">
        <v>582934.5</v>
      </c>
      <c r="F220" s="13">
        <v>-582934.5</v>
      </c>
      <c r="G220" s="13">
        <f>E220+F220</f>
        <v>0</v>
      </c>
    </row>
    <row r="221" spans="1:7" ht="40.5" customHeight="1" x14ac:dyDescent="0.25">
      <c r="A221" s="57" t="s">
        <v>413</v>
      </c>
      <c r="B221" s="125" t="s">
        <v>451</v>
      </c>
      <c r="C221" s="126"/>
      <c r="D221" s="25">
        <v>200</v>
      </c>
      <c r="E221" s="13">
        <v>1706550</v>
      </c>
      <c r="F221" s="13">
        <v>-1191220</v>
      </c>
      <c r="G221" s="13">
        <f>E221+F221</f>
        <v>515330</v>
      </c>
    </row>
    <row r="222" spans="1:7" ht="65.25" customHeight="1" x14ac:dyDescent="0.25">
      <c r="A222" s="57" t="s">
        <v>171</v>
      </c>
      <c r="B222" s="124" t="s">
        <v>172</v>
      </c>
      <c r="C222" s="124"/>
      <c r="D222" s="25"/>
      <c r="E222" s="12">
        <f t="shared" ref="E222:G223" si="35">E223</f>
        <v>1181061</v>
      </c>
      <c r="F222" s="12">
        <f t="shared" si="35"/>
        <v>0</v>
      </c>
      <c r="G222" s="12">
        <f t="shared" si="35"/>
        <v>1181061</v>
      </c>
    </row>
    <row r="223" spans="1:7" ht="30.75" customHeight="1" x14ac:dyDescent="0.25">
      <c r="A223" s="57" t="s">
        <v>120</v>
      </c>
      <c r="B223" s="124" t="s">
        <v>173</v>
      </c>
      <c r="C223" s="124"/>
      <c r="D223" s="25"/>
      <c r="E223" s="12">
        <f t="shared" si="35"/>
        <v>1181061</v>
      </c>
      <c r="F223" s="12">
        <f t="shared" si="35"/>
        <v>0</v>
      </c>
      <c r="G223" s="12">
        <f t="shared" si="35"/>
        <v>1181061</v>
      </c>
    </row>
    <row r="224" spans="1:7" ht="52.5" customHeight="1" x14ac:dyDescent="0.25">
      <c r="A224" s="8" t="s">
        <v>373</v>
      </c>
      <c r="B224" s="129" t="s">
        <v>374</v>
      </c>
      <c r="C224" s="129"/>
      <c r="D224" s="19">
        <v>500</v>
      </c>
      <c r="E224" s="13">
        <v>1181061</v>
      </c>
      <c r="F224" s="13"/>
      <c r="G224" s="13">
        <f>E224+F224</f>
        <v>1181061</v>
      </c>
    </row>
    <row r="225" spans="1:7" ht="29.25" customHeight="1" x14ac:dyDescent="0.25">
      <c r="A225" s="5" t="s">
        <v>440</v>
      </c>
      <c r="B225" s="127" t="s">
        <v>441</v>
      </c>
      <c r="C225" s="128"/>
      <c r="D225" s="25"/>
      <c r="E225" s="13">
        <f t="shared" ref="E225:G226" si="36">E226</f>
        <v>100000</v>
      </c>
      <c r="F225" s="13">
        <f t="shared" si="36"/>
        <v>0</v>
      </c>
      <c r="G225" s="13">
        <f t="shared" si="36"/>
        <v>100000</v>
      </c>
    </row>
    <row r="226" spans="1:7" ht="24" customHeight="1" x14ac:dyDescent="0.25">
      <c r="A226" s="5" t="s">
        <v>442</v>
      </c>
      <c r="B226" s="127" t="s">
        <v>443</v>
      </c>
      <c r="C226" s="128"/>
      <c r="D226" s="25"/>
      <c r="E226" s="13">
        <f t="shared" si="36"/>
        <v>100000</v>
      </c>
      <c r="F226" s="13">
        <f t="shared" si="36"/>
        <v>0</v>
      </c>
      <c r="G226" s="13">
        <f t="shared" si="36"/>
        <v>100000</v>
      </c>
    </row>
    <row r="227" spans="1:7" ht="43.5" customHeight="1" x14ac:dyDescent="0.25">
      <c r="A227" s="5" t="s">
        <v>444</v>
      </c>
      <c r="B227" s="127" t="s">
        <v>445</v>
      </c>
      <c r="C227" s="128"/>
      <c r="D227" s="19">
        <v>200</v>
      </c>
      <c r="E227" s="13">
        <v>100000</v>
      </c>
      <c r="F227" s="13"/>
      <c r="G227" s="13">
        <f>E227+F227</f>
        <v>100000</v>
      </c>
    </row>
    <row r="228" spans="1:7" ht="41.25" customHeight="1" x14ac:dyDescent="0.25">
      <c r="A228" s="57" t="s">
        <v>275</v>
      </c>
      <c r="B228" s="130">
        <v>2900000000</v>
      </c>
      <c r="C228" s="130"/>
      <c r="D228" s="25"/>
      <c r="E228" s="11">
        <f>E229+E236</f>
        <v>987215.04</v>
      </c>
      <c r="F228" s="11">
        <f>F229+F236</f>
        <v>-819119.04</v>
      </c>
      <c r="G228" s="11">
        <f>G229+G236</f>
        <v>168096</v>
      </c>
    </row>
    <row r="229" spans="1:7" ht="27" customHeight="1" x14ac:dyDescent="0.25">
      <c r="A229" s="57" t="s">
        <v>276</v>
      </c>
      <c r="B229" s="124">
        <v>2910000000</v>
      </c>
      <c r="C229" s="124"/>
      <c r="D229" s="25"/>
      <c r="E229" s="12">
        <f>E230+E232</f>
        <v>787215.04</v>
      </c>
      <c r="F229" s="12">
        <f>F230+F232</f>
        <v>-619119.04</v>
      </c>
      <c r="G229" s="12">
        <f>G230+G232</f>
        <v>168096</v>
      </c>
    </row>
    <row r="230" spans="1:7" ht="30" customHeight="1" x14ac:dyDescent="0.25">
      <c r="A230" s="57" t="s">
        <v>244</v>
      </c>
      <c r="B230" s="124">
        <v>2910100000</v>
      </c>
      <c r="C230" s="124"/>
      <c r="D230" s="25"/>
      <c r="E230" s="12">
        <f>E231</f>
        <v>550000</v>
      </c>
      <c r="F230" s="12">
        <f>F231</f>
        <v>-550000</v>
      </c>
      <c r="G230" s="12">
        <f>G231</f>
        <v>0</v>
      </c>
    </row>
    <row r="231" spans="1:7" ht="28.5" customHeight="1" x14ac:dyDescent="0.25">
      <c r="A231" s="57" t="s">
        <v>277</v>
      </c>
      <c r="B231" s="124">
        <v>2910120700</v>
      </c>
      <c r="C231" s="124"/>
      <c r="D231" s="25">
        <v>200</v>
      </c>
      <c r="E231" s="13">
        <v>550000</v>
      </c>
      <c r="F231" s="13">
        <v>-550000</v>
      </c>
      <c r="G231" s="13">
        <f>E231+F231</f>
        <v>0</v>
      </c>
    </row>
    <row r="232" spans="1:7" ht="20.25" customHeight="1" x14ac:dyDescent="0.25">
      <c r="A232" s="57" t="s">
        <v>233</v>
      </c>
      <c r="B232" s="124">
        <v>2910200000</v>
      </c>
      <c r="C232" s="124"/>
      <c r="D232" s="25"/>
      <c r="E232" s="12">
        <f>E233+E235+E234</f>
        <v>237215.04</v>
      </c>
      <c r="F232" s="12">
        <f t="shared" ref="F232:G232" si="37">F233+F235+F234</f>
        <v>-69119.040000000008</v>
      </c>
      <c r="G232" s="12">
        <f t="shared" si="37"/>
        <v>168096</v>
      </c>
    </row>
    <row r="233" spans="1:7" ht="29.25" customHeight="1" x14ac:dyDescent="0.25">
      <c r="A233" s="57" t="s">
        <v>278</v>
      </c>
      <c r="B233" s="124">
        <v>2910220710</v>
      </c>
      <c r="C233" s="124"/>
      <c r="D233" s="25">
        <v>200</v>
      </c>
      <c r="E233" s="13">
        <v>149119.04000000001</v>
      </c>
      <c r="F233" s="13">
        <v>-149119.04000000001</v>
      </c>
      <c r="G233" s="13">
        <f>E233+F233</f>
        <v>0</v>
      </c>
    </row>
    <row r="234" spans="1:7" ht="45" customHeight="1" x14ac:dyDescent="0.25">
      <c r="A234" s="57" t="s">
        <v>821</v>
      </c>
      <c r="B234" s="124">
        <v>2910220710</v>
      </c>
      <c r="C234" s="124"/>
      <c r="D234" s="25">
        <v>200</v>
      </c>
      <c r="E234" s="13"/>
      <c r="F234" s="13">
        <v>80000</v>
      </c>
      <c r="G234" s="13">
        <f>E234+F234</f>
        <v>80000</v>
      </c>
    </row>
    <row r="235" spans="1:7" ht="42.75" customHeight="1" x14ac:dyDescent="0.25">
      <c r="A235" s="57" t="s">
        <v>334</v>
      </c>
      <c r="B235" s="124" t="s">
        <v>407</v>
      </c>
      <c r="C235" s="124"/>
      <c r="D235" s="25">
        <v>200</v>
      </c>
      <c r="E235" s="13">
        <v>88096</v>
      </c>
      <c r="F235" s="13"/>
      <c r="G235" s="13">
        <f>E235+F235</f>
        <v>88096</v>
      </c>
    </row>
    <row r="236" spans="1:7" ht="21" customHeight="1" x14ac:dyDescent="0.25">
      <c r="A236" s="57" t="s">
        <v>279</v>
      </c>
      <c r="B236" s="124">
        <v>2920000000</v>
      </c>
      <c r="C236" s="124"/>
      <c r="D236" s="27"/>
      <c r="E236" s="12">
        <f>E237</f>
        <v>200000</v>
      </c>
      <c r="F236" s="12">
        <f>F237</f>
        <v>-200000</v>
      </c>
      <c r="G236" s="12">
        <f>G237</f>
        <v>0</v>
      </c>
    </row>
    <row r="237" spans="1:7" ht="28.5" customHeight="1" x14ac:dyDescent="0.25">
      <c r="A237" s="57" t="s">
        <v>211</v>
      </c>
      <c r="B237" s="124">
        <v>2920200000</v>
      </c>
      <c r="C237" s="124"/>
      <c r="D237" s="25"/>
      <c r="E237" s="12">
        <f>E238+E239</f>
        <v>200000</v>
      </c>
      <c r="F237" s="12">
        <f>F238+F239</f>
        <v>-200000</v>
      </c>
      <c r="G237" s="12">
        <f>G238+G239</f>
        <v>0</v>
      </c>
    </row>
    <row r="238" spans="1:7" ht="29.25" customHeight="1" x14ac:dyDescent="0.25">
      <c r="A238" s="57" t="s">
        <v>280</v>
      </c>
      <c r="B238" s="124">
        <v>2920220750</v>
      </c>
      <c r="C238" s="124"/>
      <c r="D238" s="25">
        <v>200</v>
      </c>
      <c r="E238" s="13">
        <v>0</v>
      </c>
      <c r="F238" s="13"/>
      <c r="G238" s="13">
        <f>E238+F238</f>
        <v>0</v>
      </c>
    </row>
    <row r="239" spans="1:7" ht="54.75" customHeight="1" x14ac:dyDescent="0.25">
      <c r="A239" s="57" t="s">
        <v>281</v>
      </c>
      <c r="B239" s="124">
        <v>2920220760</v>
      </c>
      <c r="C239" s="124"/>
      <c r="D239" s="25">
        <v>200</v>
      </c>
      <c r="E239" s="13">
        <v>200000</v>
      </c>
      <c r="F239" s="13">
        <v>-200000</v>
      </c>
      <c r="G239" s="13">
        <f>E239+F239</f>
        <v>0</v>
      </c>
    </row>
    <row r="240" spans="1:7" ht="29.25" customHeight="1" x14ac:dyDescent="0.25">
      <c r="A240" s="59" t="s">
        <v>226</v>
      </c>
      <c r="B240" s="130">
        <v>3100000000</v>
      </c>
      <c r="C240" s="130"/>
      <c r="D240" s="25"/>
      <c r="E240" s="11">
        <f>E241+E247</f>
        <v>2575000</v>
      </c>
      <c r="F240" s="11">
        <f>F241+F247</f>
        <v>-455000</v>
      </c>
      <c r="G240" s="11">
        <f>G241+G247</f>
        <v>2120000</v>
      </c>
    </row>
    <row r="241" spans="1:7" ht="30" customHeight="1" x14ac:dyDescent="0.25">
      <c r="A241" s="57" t="s">
        <v>174</v>
      </c>
      <c r="B241" s="124">
        <v>3110000000</v>
      </c>
      <c r="C241" s="124"/>
      <c r="D241" s="25"/>
      <c r="E241" s="12">
        <f>E242+E245</f>
        <v>1700000</v>
      </c>
      <c r="F241" s="12">
        <f>F242+F245</f>
        <v>0</v>
      </c>
      <c r="G241" s="12">
        <f>G242+G245</f>
        <v>1700000</v>
      </c>
    </row>
    <row r="242" spans="1:7" ht="28.5" customHeight="1" x14ac:dyDescent="0.25">
      <c r="A242" s="57" t="s">
        <v>175</v>
      </c>
      <c r="B242" s="124">
        <v>3110100000</v>
      </c>
      <c r="C242" s="124"/>
      <c r="D242" s="25"/>
      <c r="E242" s="12">
        <f>E243+E244</f>
        <v>500000</v>
      </c>
      <c r="F242" s="12">
        <f>F243+F244</f>
        <v>0</v>
      </c>
      <c r="G242" s="12">
        <f>G243+G244</f>
        <v>500000</v>
      </c>
    </row>
    <row r="243" spans="1:7" ht="45" customHeight="1" x14ac:dyDescent="0.25">
      <c r="A243" s="57" t="s">
        <v>176</v>
      </c>
      <c r="B243" s="124">
        <v>3110120800</v>
      </c>
      <c r="C243" s="124"/>
      <c r="D243" s="25">
        <v>200</v>
      </c>
      <c r="E243" s="13">
        <v>400000</v>
      </c>
      <c r="F243" s="13"/>
      <c r="G243" s="13">
        <f>E243+F243</f>
        <v>400000</v>
      </c>
    </row>
    <row r="244" spans="1:7" ht="30.75" customHeight="1" x14ac:dyDescent="0.25">
      <c r="A244" s="57" t="s">
        <v>177</v>
      </c>
      <c r="B244" s="124">
        <v>3110120810</v>
      </c>
      <c r="C244" s="124"/>
      <c r="D244" s="25">
        <v>200</v>
      </c>
      <c r="E244" s="13">
        <v>100000</v>
      </c>
      <c r="F244" s="13"/>
      <c r="G244" s="13">
        <f>E244+F244</f>
        <v>100000</v>
      </c>
    </row>
    <row r="245" spans="1:7" ht="25.5" customHeight="1" x14ac:dyDescent="0.25">
      <c r="A245" s="8" t="s">
        <v>344</v>
      </c>
      <c r="B245" s="124">
        <v>3110200000</v>
      </c>
      <c r="C245" s="124"/>
      <c r="D245" s="19"/>
      <c r="E245" s="13">
        <f>E246</f>
        <v>1200000</v>
      </c>
      <c r="F245" s="13">
        <f>F246</f>
        <v>0</v>
      </c>
      <c r="G245" s="13">
        <f>G246</f>
        <v>1200000</v>
      </c>
    </row>
    <row r="246" spans="1:7" ht="42" customHeight="1" x14ac:dyDescent="0.25">
      <c r="A246" s="57" t="s">
        <v>178</v>
      </c>
      <c r="B246" s="124">
        <v>3110220820</v>
      </c>
      <c r="C246" s="124"/>
      <c r="D246" s="25">
        <v>200</v>
      </c>
      <c r="E246" s="13">
        <v>1200000</v>
      </c>
      <c r="F246" s="13"/>
      <c r="G246" s="13">
        <f>E246+F246</f>
        <v>1200000</v>
      </c>
    </row>
    <row r="247" spans="1:7" ht="30.75" customHeight="1" x14ac:dyDescent="0.25">
      <c r="A247" s="57" t="s">
        <v>212</v>
      </c>
      <c r="B247" s="124">
        <v>3120000000</v>
      </c>
      <c r="C247" s="124"/>
      <c r="D247" s="25"/>
      <c r="E247" s="12">
        <f>E248</f>
        <v>875000</v>
      </c>
      <c r="F247" s="12">
        <f>F248</f>
        <v>-455000</v>
      </c>
      <c r="G247" s="12">
        <f>G248</f>
        <v>420000</v>
      </c>
    </row>
    <row r="248" spans="1:7" ht="40.5" customHeight="1" x14ac:dyDescent="0.25">
      <c r="A248" s="57" t="s">
        <v>213</v>
      </c>
      <c r="B248" s="124">
        <v>3120100000</v>
      </c>
      <c r="C248" s="124"/>
      <c r="D248" s="25"/>
      <c r="E248" s="12">
        <f>E249+E250+E251</f>
        <v>875000</v>
      </c>
      <c r="F248" s="12">
        <f>F249+F250+F251</f>
        <v>-455000</v>
      </c>
      <c r="G248" s="12">
        <f>G249+G250+G251</f>
        <v>420000</v>
      </c>
    </row>
    <row r="249" spans="1:7" ht="39.75" customHeight="1" x14ac:dyDescent="0.25">
      <c r="A249" s="57" t="s">
        <v>214</v>
      </c>
      <c r="B249" s="124">
        <v>3120120850</v>
      </c>
      <c r="C249" s="124"/>
      <c r="D249" s="25">
        <v>200</v>
      </c>
      <c r="E249" s="13">
        <v>550000</v>
      </c>
      <c r="F249" s="13">
        <v>-200000</v>
      </c>
      <c r="G249" s="13">
        <f>E249+F249</f>
        <v>350000</v>
      </c>
    </row>
    <row r="250" spans="1:7" ht="42.75" customHeight="1" x14ac:dyDescent="0.25">
      <c r="A250" s="57" t="s">
        <v>215</v>
      </c>
      <c r="B250" s="124">
        <v>3120120860</v>
      </c>
      <c r="C250" s="124"/>
      <c r="D250" s="25">
        <v>200</v>
      </c>
      <c r="E250" s="13">
        <v>250000</v>
      </c>
      <c r="F250" s="13">
        <v>-200000</v>
      </c>
      <c r="G250" s="13">
        <f>E250+F250</f>
        <v>50000</v>
      </c>
    </row>
    <row r="251" spans="1:7" ht="52.5" customHeight="1" x14ac:dyDescent="0.25">
      <c r="A251" s="57" t="s">
        <v>216</v>
      </c>
      <c r="B251" s="124">
        <v>3120120870</v>
      </c>
      <c r="C251" s="124"/>
      <c r="D251" s="25">
        <v>200</v>
      </c>
      <c r="E251" s="13">
        <v>75000</v>
      </c>
      <c r="F251" s="13">
        <v>-55000</v>
      </c>
      <c r="G251" s="13">
        <f>E251+F251</f>
        <v>20000</v>
      </c>
    </row>
    <row r="252" spans="1:7" ht="31.5" customHeight="1" x14ac:dyDescent="0.25">
      <c r="A252" s="59" t="s">
        <v>179</v>
      </c>
      <c r="B252" s="130">
        <v>3200000000</v>
      </c>
      <c r="C252" s="130"/>
      <c r="D252" s="24"/>
      <c r="E252" s="11">
        <f>E253+E256</f>
        <v>50000</v>
      </c>
      <c r="F252" s="11">
        <f>F253+F256</f>
        <v>0</v>
      </c>
      <c r="G252" s="11">
        <f>G253+G256</f>
        <v>50000</v>
      </c>
    </row>
    <row r="253" spans="1:7" ht="27.75" customHeight="1" x14ac:dyDescent="0.25">
      <c r="A253" s="57" t="s">
        <v>180</v>
      </c>
      <c r="B253" s="124">
        <v>3210000000</v>
      </c>
      <c r="C253" s="124"/>
      <c r="D253" s="25"/>
      <c r="E253" s="12">
        <f t="shared" ref="E253:G254" si="38">E254</f>
        <v>40000</v>
      </c>
      <c r="F253" s="12">
        <f t="shared" si="38"/>
        <v>0</v>
      </c>
      <c r="G253" s="12">
        <f t="shared" si="38"/>
        <v>40000</v>
      </c>
    </row>
    <row r="254" spans="1:7" ht="19.5" customHeight="1" x14ac:dyDescent="0.25">
      <c r="A254" s="57" t="s">
        <v>181</v>
      </c>
      <c r="B254" s="124">
        <v>3210100000</v>
      </c>
      <c r="C254" s="124"/>
      <c r="D254" s="25"/>
      <c r="E254" s="12">
        <f t="shared" si="38"/>
        <v>40000</v>
      </c>
      <c r="F254" s="12">
        <f t="shared" si="38"/>
        <v>0</v>
      </c>
      <c r="G254" s="12">
        <f t="shared" si="38"/>
        <v>40000</v>
      </c>
    </row>
    <row r="255" spans="1:7" ht="30.75" customHeight="1" x14ac:dyDescent="0.25">
      <c r="A255" s="57" t="s">
        <v>182</v>
      </c>
      <c r="B255" s="124">
        <v>3210100700</v>
      </c>
      <c r="C255" s="124"/>
      <c r="D255" s="25">
        <v>200</v>
      </c>
      <c r="E255" s="13">
        <v>40000</v>
      </c>
      <c r="F255" s="13"/>
      <c r="G255" s="13">
        <f>E255+F255</f>
        <v>40000</v>
      </c>
    </row>
    <row r="256" spans="1:7" ht="28.5" customHeight="1" x14ac:dyDescent="0.25">
      <c r="A256" s="57" t="s">
        <v>183</v>
      </c>
      <c r="B256" s="124">
        <v>3220000000</v>
      </c>
      <c r="C256" s="124"/>
      <c r="D256" s="25"/>
      <c r="E256" s="12">
        <f>E257</f>
        <v>10000</v>
      </c>
      <c r="F256" s="12">
        <f>F257</f>
        <v>0</v>
      </c>
      <c r="G256" s="12">
        <f>G257</f>
        <v>10000</v>
      </c>
    </row>
    <row r="257" spans="1:7" ht="27.75" customHeight="1" x14ac:dyDescent="0.25">
      <c r="A257" s="57" t="s">
        <v>184</v>
      </c>
      <c r="B257" s="124">
        <v>3220100000</v>
      </c>
      <c r="C257" s="124"/>
      <c r="D257" s="25"/>
      <c r="E257" s="12">
        <f>E258</f>
        <v>10000</v>
      </c>
      <c r="F257" s="12">
        <f t="shared" ref="F257:G257" si="39">F258</f>
        <v>0</v>
      </c>
      <c r="G257" s="12">
        <f t="shared" si="39"/>
        <v>10000</v>
      </c>
    </row>
    <row r="258" spans="1:7" ht="29.25" customHeight="1" x14ac:dyDescent="0.25">
      <c r="A258" s="57" t="s">
        <v>185</v>
      </c>
      <c r="B258" s="124">
        <v>3220100740</v>
      </c>
      <c r="C258" s="124"/>
      <c r="D258" s="25">
        <v>200</v>
      </c>
      <c r="E258" s="13">
        <v>10000</v>
      </c>
      <c r="F258" s="13"/>
      <c r="G258" s="13">
        <f>E258+F258</f>
        <v>10000</v>
      </c>
    </row>
    <row r="259" spans="1:7" ht="23.25" customHeight="1" x14ac:dyDescent="0.25">
      <c r="A259" s="59" t="s">
        <v>186</v>
      </c>
      <c r="B259" s="130">
        <v>3300000000</v>
      </c>
      <c r="C259" s="130"/>
      <c r="D259" s="24"/>
      <c r="E259" s="11">
        <f>E264+E260+E268</f>
        <v>2196747.46</v>
      </c>
      <c r="F259" s="11">
        <f>F264+F260+F268</f>
        <v>-300000</v>
      </c>
      <c r="G259" s="11">
        <f>G264+G260+G268</f>
        <v>1896747.46</v>
      </c>
    </row>
    <row r="260" spans="1:7" ht="28.5" customHeight="1" x14ac:dyDescent="0.25">
      <c r="A260" s="57" t="s">
        <v>187</v>
      </c>
      <c r="B260" s="124">
        <v>3310000000</v>
      </c>
      <c r="C260" s="124"/>
      <c r="D260" s="25"/>
      <c r="E260" s="12">
        <f>E261</f>
        <v>1000000</v>
      </c>
      <c r="F260" s="12">
        <f>F261</f>
        <v>-100000</v>
      </c>
      <c r="G260" s="12">
        <f>G261</f>
        <v>900000</v>
      </c>
    </row>
    <row r="261" spans="1:7" ht="27.75" customHeight="1" x14ac:dyDescent="0.25">
      <c r="A261" s="57" t="s">
        <v>188</v>
      </c>
      <c r="B261" s="124">
        <v>3310100000</v>
      </c>
      <c r="C261" s="124"/>
      <c r="D261" s="25"/>
      <c r="E261" s="12">
        <f>E262+E263</f>
        <v>1000000</v>
      </c>
      <c r="F261" s="12">
        <f>F262+F263</f>
        <v>-100000</v>
      </c>
      <c r="G261" s="12">
        <f>G262+G263</f>
        <v>900000</v>
      </c>
    </row>
    <row r="262" spans="1:7" ht="42.75" customHeight="1" x14ac:dyDescent="0.25">
      <c r="A262" s="57" t="s">
        <v>189</v>
      </c>
      <c r="B262" s="124">
        <v>3310100810</v>
      </c>
      <c r="C262" s="124"/>
      <c r="D262" s="25">
        <v>200</v>
      </c>
      <c r="E262" s="13">
        <v>900000</v>
      </c>
      <c r="F262" s="13"/>
      <c r="G262" s="13">
        <f>E262+F262</f>
        <v>900000</v>
      </c>
    </row>
    <row r="263" spans="1:7" ht="51.75" customHeight="1" x14ac:dyDescent="0.25">
      <c r="A263" s="57" t="s">
        <v>190</v>
      </c>
      <c r="B263" s="124">
        <v>3310100840</v>
      </c>
      <c r="C263" s="124"/>
      <c r="D263" s="25">
        <v>200</v>
      </c>
      <c r="E263" s="13">
        <v>100000</v>
      </c>
      <c r="F263" s="13">
        <v>-100000</v>
      </c>
      <c r="G263" s="13">
        <f>E263+F263</f>
        <v>0</v>
      </c>
    </row>
    <row r="264" spans="1:7" ht="32.25" customHeight="1" x14ac:dyDescent="0.25">
      <c r="A264" s="57" t="s">
        <v>191</v>
      </c>
      <c r="B264" s="124">
        <v>3320000000</v>
      </c>
      <c r="C264" s="124"/>
      <c r="D264" s="25"/>
      <c r="E264" s="12">
        <f>E265</f>
        <v>400000</v>
      </c>
      <c r="F264" s="12">
        <f>F265</f>
        <v>-200000</v>
      </c>
      <c r="G264" s="12">
        <f>G265</f>
        <v>200000</v>
      </c>
    </row>
    <row r="265" spans="1:7" ht="53.25" customHeight="1" x14ac:dyDescent="0.25">
      <c r="A265" s="57" t="s">
        <v>192</v>
      </c>
      <c r="B265" s="124">
        <v>3320100000</v>
      </c>
      <c r="C265" s="124"/>
      <c r="D265" s="25"/>
      <c r="E265" s="12">
        <f>E266+E267</f>
        <v>400000</v>
      </c>
      <c r="F265" s="12">
        <f>F266+F267</f>
        <v>-200000</v>
      </c>
      <c r="G265" s="12">
        <f>G266+G267</f>
        <v>200000</v>
      </c>
    </row>
    <row r="266" spans="1:7" ht="54" customHeight="1" x14ac:dyDescent="0.25">
      <c r="A266" s="57" t="s">
        <v>193</v>
      </c>
      <c r="B266" s="124">
        <v>3320100820</v>
      </c>
      <c r="C266" s="124"/>
      <c r="D266" s="25">
        <v>200</v>
      </c>
      <c r="E266" s="13">
        <v>50000</v>
      </c>
      <c r="F266" s="13"/>
      <c r="G266" s="13">
        <f>E266+F266</f>
        <v>50000</v>
      </c>
    </row>
    <row r="267" spans="1:7" ht="42.75" customHeight="1" x14ac:dyDescent="0.25">
      <c r="A267" s="57" t="s">
        <v>106</v>
      </c>
      <c r="B267" s="117">
        <v>3320100830</v>
      </c>
      <c r="C267" s="117"/>
      <c r="D267" s="25">
        <v>200</v>
      </c>
      <c r="E267" s="13">
        <v>350000</v>
      </c>
      <c r="F267" s="13">
        <v>-200000</v>
      </c>
      <c r="G267" s="13">
        <f>E267+F267</f>
        <v>150000</v>
      </c>
    </row>
    <row r="268" spans="1:7" ht="30.75" customHeight="1" x14ac:dyDescent="0.25">
      <c r="A268" s="57" t="s">
        <v>217</v>
      </c>
      <c r="B268" s="124">
        <v>3330000000</v>
      </c>
      <c r="C268" s="124"/>
      <c r="D268" s="25"/>
      <c r="E268" s="12">
        <f>E269</f>
        <v>796747.46</v>
      </c>
      <c r="F268" s="12">
        <f>F269</f>
        <v>0</v>
      </c>
      <c r="G268" s="12">
        <f>G269</f>
        <v>796747.46</v>
      </c>
    </row>
    <row r="269" spans="1:7" ht="29.25" customHeight="1" x14ac:dyDescent="0.25">
      <c r="A269" s="57" t="s">
        <v>218</v>
      </c>
      <c r="B269" s="124">
        <v>3330100000</v>
      </c>
      <c r="C269" s="124"/>
      <c r="D269" s="25"/>
      <c r="E269" s="12">
        <f>E270+E272+E271+E273</f>
        <v>796747.46</v>
      </c>
      <c r="F269" s="12">
        <f>F270+F272+F271+F273</f>
        <v>0</v>
      </c>
      <c r="G269" s="12">
        <f>G270+G272+G271+G273</f>
        <v>796747.46</v>
      </c>
    </row>
    <row r="270" spans="1:7" ht="43.5" customHeight="1" x14ac:dyDescent="0.25">
      <c r="A270" s="57" t="s">
        <v>219</v>
      </c>
      <c r="B270" s="124">
        <v>3330100850</v>
      </c>
      <c r="C270" s="124"/>
      <c r="D270" s="25">
        <v>200</v>
      </c>
      <c r="E270" s="13">
        <v>190000</v>
      </c>
      <c r="F270" s="13"/>
      <c r="G270" s="13">
        <f>E270+F270</f>
        <v>190000</v>
      </c>
    </row>
    <row r="271" spans="1:7" ht="42" customHeight="1" x14ac:dyDescent="0.25">
      <c r="A271" s="57" t="s">
        <v>234</v>
      </c>
      <c r="B271" s="124">
        <v>3330100850</v>
      </c>
      <c r="C271" s="124"/>
      <c r="D271" s="25">
        <v>600</v>
      </c>
      <c r="E271" s="13">
        <v>100000</v>
      </c>
      <c r="F271" s="13"/>
      <c r="G271" s="13">
        <f>E271+F271</f>
        <v>100000</v>
      </c>
    </row>
    <row r="272" spans="1:7" ht="64.5" customHeight="1" x14ac:dyDescent="0.25">
      <c r="A272" s="57" t="s">
        <v>228</v>
      </c>
      <c r="B272" s="124">
        <v>3330180360</v>
      </c>
      <c r="C272" s="124"/>
      <c r="D272" s="25">
        <v>100</v>
      </c>
      <c r="E272" s="13">
        <v>478194.17</v>
      </c>
      <c r="F272" s="13"/>
      <c r="G272" s="13">
        <f>E272+F272</f>
        <v>478194.17</v>
      </c>
    </row>
    <row r="273" spans="1:7" ht="39.75" customHeight="1" x14ac:dyDescent="0.25">
      <c r="A273" s="57" t="s">
        <v>324</v>
      </c>
      <c r="B273" s="124">
        <v>3330180360</v>
      </c>
      <c r="C273" s="124"/>
      <c r="D273" s="25">
        <v>200</v>
      </c>
      <c r="E273" s="13">
        <v>28553.29</v>
      </c>
      <c r="F273" s="13"/>
      <c r="G273" s="13">
        <f>E273+F273</f>
        <v>28553.29</v>
      </c>
    </row>
    <row r="274" spans="1:7" ht="29.25" customHeight="1" x14ac:dyDescent="0.25">
      <c r="A274" s="59" t="s">
        <v>307</v>
      </c>
      <c r="B274" s="130">
        <v>4000000000</v>
      </c>
      <c r="C274" s="130"/>
      <c r="D274" s="25"/>
      <c r="E274" s="11">
        <f>E275+E278+E292+E314+E319</f>
        <v>64062855.580000006</v>
      </c>
      <c r="F274" s="11">
        <f t="shared" ref="F274:G274" si="40">F275+F278+F292+F314+F319</f>
        <v>-504245</v>
      </c>
      <c r="G274" s="11">
        <f t="shared" si="40"/>
        <v>63558610.580000006</v>
      </c>
    </row>
    <row r="275" spans="1:7" ht="25.5" customHeight="1" x14ac:dyDescent="0.25">
      <c r="A275" s="59" t="s">
        <v>13</v>
      </c>
      <c r="B275" s="130">
        <v>4090000000</v>
      </c>
      <c r="C275" s="130"/>
      <c r="D275" s="25"/>
      <c r="E275" s="11">
        <f>E276+E277</f>
        <v>934317</v>
      </c>
      <c r="F275" s="11">
        <f>F276+F277</f>
        <v>0</v>
      </c>
      <c r="G275" s="11">
        <f>G276+G277</f>
        <v>934317</v>
      </c>
    </row>
    <row r="276" spans="1:7" ht="54.75" customHeight="1" x14ac:dyDescent="0.25">
      <c r="A276" s="57" t="s">
        <v>282</v>
      </c>
      <c r="B276" s="124">
        <v>4090000270</v>
      </c>
      <c r="C276" s="124"/>
      <c r="D276" s="25">
        <v>100</v>
      </c>
      <c r="E276" s="12">
        <v>764159</v>
      </c>
      <c r="F276" s="12"/>
      <c r="G276" s="13">
        <f>E276+F276</f>
        <v>764159</v>
      </c>
    </row>
    <row r="277" spans="1:7" ht="27.75" customHeight="1" x14ac:dyDescent="0.25">
      <c r="A277" s="57" t="s">
        <v>283</v>
      </c>
      <c r="B277" s="124">
        <v>4090000270</v>
      </c>
      <c r="C277" s="124"/>
      <c r="D277" s="25">
        <v>200</v>
      </c>
      <c r="E277" s="12">
        <v>170158</v>
      </c>
      <c r="F277" s="12"/>
      <c r="G277" s="13">
        <f>E277+F277</f>
        <v>170158</v>
      </c>
    </row>
    <row r="278" spans="1:7" ht="31.5" customHeight="1" x14ac:dyDescent="0.25">
      <c r="A278" s="59" t="s">
        <v>284</v>
      </c>
      <c r="B278" s="130">
        <v>4100000000</v>
      </c>
      <c r="C278" s="130"/>
      <c r="D278" s="25"/>
      <c r="E278" s="11">
        <f>E279+E280+E281+E282+E286+E287+E289+E283+E284+E285+E290+E291+E288</f>
        <v>32246335.800000001</v>
      </c>
      <c r="F278" s="11">
        <f t="shared" ref="F278:G278" si="41">F279+F280+F281+F282+F286+F287+F289+F283+F284+F285+F290+F291+F288</f>
        <v>0</v>
      </c>
      <c r="G278" s="11">
        <f t="shared" si="41"/>
        <v>32246335.800000001</v>
      </c>
    </row>
    <row r="279" spans="1:7" ht="54" customHeight="1" x14ac:dyDescent="0.25">
      <c r="A279" s="57" t="s">
        <v>91</v>
      </c>
      <c r="B279" s="124">
        <v>4190000250</v>
      </c>
      <c r="C279" s="124"/>
      <c r="D279" s="25">
        <v>100</v>
      </c>
      <c r="E279" s="13">
        <v>1706906</v>
      </c>
      <c r="F279" s="13"/>
      <c r="G279" s="13">
        <f t="shared" ref="G279:G291" si="42">E279+F279</f>
        <v>1706906</v>
      </c>
    </row>
    <row r="280" spans="1:7" ht="57.75" customHeight="1" x14ac:dyDescent="0.25">
      <c r="A280" s="57" t="s">
        <v>285</v>
      </c>
      <c r="B280" s="124">
        <v>4190000280</v>
      </c>
      <c r="C280" s="124"/>
      <c r="D280" s="25">
        <v>100</v>
      </c>
      <c r="E280" s="13">
        <v>19744451</v>
      </c>
      <c r="F280" s="13"/>
      <c r="G280" s="13">
        <f t="shared" si="42"/>
        <v>19744451</v>
      </c>
    </row>
    <row r="281" spans="1:7" ht="40.5" customHeight="1" x14ac:dyDescent="0.25">
      <c r="A281" s="57" t="s">
        <v>286</v>
      </c>
      <c r="B281" s="124">
        <v>4190000280</v>
      </c>
      <c r="C281" s="124"/>
      <c r="D281" s="25">
        <v>200</v>
      </c>
      <c r="E281" s="13">
        <v>849115.8</v>
      </c>
      <c r="F281" s="13"/>
      <c r="G281" s="13">
        <f t="shared" si="42"/>
        <v>849115.8</v>
      </c>
    </row>
    <row r="282" spans="1:7" ht="28.5" customHeight="1" x14ac:dyDescent="0.25">
      <c r="A282" s="57" t="s">
        <v>287</v>
      </c>
      <c r="B282" s="124">
        <v>4190000280</v>
      </c>
      <c r="C282" s="124"/>
      <c r="D282" s="25">
        <v>800</v>
      </c>
      <c r="E282" s="13">
        <v>5900</v>
      </c>
      <c r="F282" s="13"/>
      <c r="G282" s="13">
        <f t="shared" si="42"/>
        <v>5900</v>
      </c>
    </row>
    <row r="283" spans="1:7" ht="55.5" customHeight="1" x14ac:dyDescent="0.25">
      <c r="A283" s="57" t="s">
        <v>288</v>
      </c>
      <c r="B283" s="124">
        <v>4190000260</v>
      </c>
      <c r="C283" s="124"/>
      <c r="D283" s="25">
        <v>100</v>
      </c>
      <c r="E283" s="13">
        <v>2538397</v>
      </c>
      <c r="F283" s="13"/>
      <c r="G283" s="13">
        <f t="shared" si="42"/>
        <v>2538397</v>
      </c>
    </row>
    <row r="284" spans="1:7" ht="42.75" customHeight="1" x14ac:dyDescent="0.25">
      <c r="A284" s="57" t="s">
        <v>289</v>
      </c>
      <c r="B284" s="124">
        <v>4190000260</v>
      </c>
      <c r="C284" s="124"/>
      <c r="D284" s="25">
        <v>200</v>
      </c>
      <c r="E284" s="13">
        <v>174565</v>
      </c>
      <c r="F284" s="13"/>
      <c r="G284" s="13">
        <f t="shared" si="42"/>
        <v>174565</v>
      </c>
    </row>
    <row r="285" spans="1:7" ht="29.25" customHeight="1" x14ac:dyDescent="0.25">
      <c r="A285" s="57" t="s">
        <v>290</v>
      </c>
      <c r="B285" s="124">
        <v>4190000260</v>
      </c>
      <c r="C285" s="124"/>
      <c r="D285" s="25">
        <v>800</v>
      </c>
      <c r="E285" s="13">
        <v>3000</v>
      </c>
      <c r="F285" s="13"/>
      <c r="G285" s="13">
        <f t="shared" si="42"/>
        <v>3000</v>
      </c>
    </row>
    <row r="286" spans="1:7" ht="65.25" customHeight="1" x14ac:dyDescent="0.25">
      <c r="A286" s="57" t="s">
        <v>291</v>
      </c>
      <c r="B286" s="124">
        <v>4190000290</v>
      </c>
      <c r="C286" s="124"/>
      <c r="D286" s="25">
        <v>100</v>
      </c>
      <c r="E286" s="13">
        <v>4986811</v>
      </c>
      <c r="F286" s="13"/>
      <c r="G286" s="13">
        <f t="shared" si="42"/>
        <v>4986811</v>
      </c>
    </row>
    <row r="287" spans="1:7" ht="41.25" customHeight="1" x14ac:dyDescent="0.25">
      <c r="A287" s="57" t="s">
        <v>292</v>
      </c>
      <c r="B287" s="124">
        <v>4190000290</v>
      </c>
      <c r="C287" s="124"/>
      <c r="D287" s="25">
        <v>200</v>
      </c>
      <c r="E287" s="13">
        <v>225347</v>
      </c>
      <c r="F287" s="13"/>
      <c r="G287" s="13">
        <f t="shared" si="42"/>
        <v>225347</v>
      </c>
    </row>
    <row r="288" spans="1:7" ht="27" customHeight="1" x14ac:dyDescent="0.25">
      <c r="A288" s="57" t="s">
        <v>470</v>
      </c>
      <c r="B288" s="124">
        <v>4190000290</v>
      </c>
      <c r="C288" s="124"/>
      <c r="D288" s="25">
        <v>300</v>
      </c>
      <c r="E288" s="13">
        <v>8000</v>
      </c>
      <c r="F288" s="13"/>
      <c r="G288" s="13">
        <f t="shared" si="42"/>
        <v>8000</v>
      </c>
    </row>
    <row r="289" spans="1:7" ht="30.75" customHeight="1" x14ac:dyDescent="0.25">
      <c r="A289" s="57" t="s">
        <v>293</v>
      </c>
      <c r="B289" s="124">
        <v>4190000290</v>
      </c>
      <c r="C289" s="124"/>
      <c r="D289" s="25">
        <v>800</v>
      </c>
      <c r="E289" s="13">
        <v>2000</v>
      </c>
      <c r="F289" s="13"/>
      <c r="G289" s="13">
        <f t="shared" si="42"/>
        <v>2000</v>
      </c>
    </row>
    <row r="290" spans="1:7" ht="64.5" customHeight="1" x14ac:dyDescent="0.25">
      <c r="A290" s="57" t="s">
        <v>294</v>
      </c>
      <c r="B290" s="124">
        <v>4190000370</v>
      </c>
      <c r="C290" s="124"/>
      <c r="D290" s="25">
        <v>100</v>
      </c>
      <c r="E290" s="13">
        <v>1927671.12</v>
      </c>
      <c r="F290" s="13"/>
      <c r="G290" s="13">
        <f t="shared" si="42"/>
        <v>1927671.12</v>
      </c>
    </row>
    <row r="291" spans="1:7" ht="40.5" customHeight="1" x14ac:dyDescent="0.25">
      <c r="A291" s="57" t="s">
        <v>295</v>
      </c>
      <c r="B291" s="124">
        <v>4190000370</v>
      </c>
      <c r="C291" s="124"/>
      <c r="D291" s="25">
        <v>200</v>
      </c>
      <c r="E291" s="13">
        <v>74171.88</v>
      </c>
      <c r="F291" s="13"/>
      <c r="G291" s="13">
        <f t="shared" si="42"/>
        <v>74171.88</v>
      </c>
    </row>
    <row r="292" spans="1:7" ht="21.75" customHeight="1" x14ac:dyDescent="0.25">
      <c r="A292" s="59" t="s">
        <v>308</v>
      </c>
      <c r="B292" s="130">
        <v>4290000000</v>
      </c>
      <c r="C292" s="130"/>
      <c r="D292" s="25"/>
      <c r="E292" s="11">
        <f>E293+E294+E295+E296+E298+E299+E300+E304+E305+E306+E308+E310+E297+E311+E307+E312+E301+E303+E302+E309+E313</f>
        <v>30261778.259999998</v>
      </c>
      <c r="F292" s="11">
        <f t="shared" ref="F292:G292" si="43">F293+F294+F295+F296+F298+F299+F300+F304+F305+F306+F308+F310+F297+F311+F307+F312+F301+F303+F302+F309+F313</f>
        <v>-504245</v>
      </c>
      <c r="G292" s="11">
        <f t="shared" si="43"/>
        <v>29757533.259999998</v>
      </c>
    </row>
    <row r="293" spans="1:7" ht="27.75" customHeight="1" x14ac:dyDescent="0.25">
      <c r="A293" s="57" t="s">
        <v>309</v>
      </c>
      <c r="B293" s="124">
        <v>4290020090</v>
      </c>
      <c r="C293" s="124"/>
      <c r="D293" s="25">
        <v>800</v>
      </c>
      <c r="E293" s="13">
        <v>1664112.2</v>
      </c>
      <c r="F293" s="13">
        <v>-103400</v>
      </c>
      <c r="G293" s="13">
        <f>E293+F293</f>
        <v>1560712.2</v>
      </c>
    </row>
    <row r="294" spans="1:7" ht="30" customHeight="1" x14ac:dyDescent="0.25">
      <c r="A294" s="57" t="s">
        <v>296</v>
      </c>
      <c r="B294" s="124">
        <v>4290020120</v>
      </c>
      <c r="C294" s="124"/>
      <c r="D294" s="25">
        <v>800</v>
      </c>
      <c r="E294" s="13">
        <v>50000</v>
      </c>
      <c r="F294" s="13"/>
      <c r="G294" s="13">
        <f t="shared" ref="G294:G311" si="44">E294+F294</f>
        <v>50000</v>
      </c>
    </row>
    <row r="295" spans="1:7" ht="57.75" customHeight="1" x14ac:dyDescent="0.25">
      <c r="A295" s="57" t="s">
        <v>297</v>
      </c>
      <c r="B295" s="124">
        <v>4290020140</v>
      </c>
      <c r="C295" s="124"/>
      <c r="D295" s="25">
        <v>200</v>
      </c>
      <c r="E295" s="13">
        <v>290500</v>
      </c>
      <c r="F295" s="13"/>
      <c r="G295" s="13">
        <f t="shared" si="44"/>
        <v>290500</v>
      </c>
    </row>
    <row r="296" spans="1:7" ht="56.25" customHeight="1" x14ac:dyDescent="0.25">
      <c r="A296" s="57" t="s">
        <v>346</v>
      </c>
      <c r="B296" s="124">
        <v>4290020150</v>
      </c>
      <c r="C296" s="124"/>
      <c r="D296" s="25">
        <v>200</v>
      </c>
      <c r="E296" s="13">
        <v>320000</v>
      </c>
      <c r="F296" s="13"/>
      <c r="G296" s="13">
        <f t="shared" si="44"/>
        <v>320000</v>
      </c>
    </row>
    <row r="297" spans="1:7" ht="66" customHeight="1" x14ac:dyDescent="0.25">
      <c r="A297" s="5" t="s">
        <v>405</v>
      </c>
      <c r="B297" s="117">
        <v>4290008100</v>
      </c>
      <c r="C297" s="117"/>
      <c r="D297" s="19">
        <v>500</v>
      </c>
      <c r="E297" s="13">
        <v>1399200</v>
      </c>
      <c r="F297" s="13"/>
      <c r="G297" s="13">
        <f t="shared" si="44"/>
        <v>1399200</v>
      </c>
    </row>
    <row r="298" spans="1:7" ht="66" customHeight="1" x14ac:dyDescent="0.25">
      <c r="A298" s="57" t="s">
        <v>298</v>
      </c>
      <c r="B298" s="124">
        <v>4290000300</v>
      </c>
      <c r="C298" s="124"/>
      <c r="D298" s="25">
        <v>100</v>
      </c>
      <c r="E298" s="13">
        <v>4297012</v>
      </c>
      <c r="F298" s="13"/>
      <c r="G298" s="13">
        <f t="shared" si="44"/>
        <v>4297012</v>
      </c>
    </row>
    <row r="299" spans="1:7" ht="59.25" customHeight="1" x14ac:dyDescent="0.25">
      <c r="A299" s="57" t="s">
        <v>299</v>
      </c>
      <c r="B299" s="124">
        <v>4290000300</v>
      </c>
      <c r="C299" s="124"/>
      <c r="D299" s="25">
        <v>200</v>
      </c>
      <c r="E299" s="13">
        <v>4093694</v>
      </c>
      <c r="F299" s="13"/>
      <c r="G299" s="13">
        <f t="shared" si="44"/>
        <v>4093694</v>
      </c>
    </row>
    <row r="300" spans="1:7" ht="43.5" customHeight="1" x14ac:dyDescent="0.25">
      <c r="A300" s="57" t="s">
        <v>300</v>
      </c>
      <c r="B300" s="124">
        <v>4290000300</v>
      </c>
      <c r="C300" s="124"/>
      <c r="D300" s="25">
        <v>800</v>
      </c>
      <c r="E300" s="13">
        <v>8046</v>
      </c>
      <c r="F300" s="13"/>
      <c r="G300" s="13">
        <f t="shared" si="44"/>
        <v>8046</v>
      </c>
    </row>
    <row r="301" spans="1:7" ht="22.5" customHeight="1" x14ac:dyDescent="0.25">
      <c r="A301" s="5" t="s">
        <v>446</v>
      </c>
      <c r="B301" s="144">
        <v>4290000460</v>
      </c>
      <c r="C301" s="145"/>
      <c r="D301" s="19">
        <v>800</v>
      </c>
      <c r="E301" s="13">
        <v>80000</v>
      </c>
      <c r="F301" s="13"/>
      <c r="G301" s="13">
        <f>E301+F301</f>
        <v>80000</v>
      </c>
    </row>
    <row r="302" spans="1:7" ht="65.25" customHeight="1" x14ac:dyDescent="0.25">
      <c r="A302" s="5" t="s">
        <v>453</v>
      </c>
      <c r="B302" s="144">
        <v>4290000990</v>
      </c>
      <c r="C302" s="145"/>
      <c r="D302" s="19">
        <v>200</v>
      </c>
      <c r="E302" s="13">
        <v>110000</v>
      </c>
      <c r="F302" s="13"/>
      <c r="G302" s="13">
        <f>E302+F302</f>
        <v>110000</v>
      </c>
    </row>
    <row r="303" spans="1:7" ht="30.75" customHeight="1" x14ac:dyDescent="0.25">
      <c r="A303" s="5" t="s">
        <v>447</v>
      </c>
      <c r="B303" s="144">
        <v>4290008020</v>
      </c>
      <c r="C303" s="145"/>
      <c r="D303" s="19">
        <v>500</v>
      </c>
      <c r="E303" s="13">
        <v>300000</v>
      </c>
      <c r="F303" s="13"/>
      <c r="G303" s="13">
        <f>E303+F303</f>
        <v>300000</v>
      </c>
    </row>
    <row r="304" spans="1:7" ht="51.75" customHeight="1" x14ac:dyDescent="0.25">
      <c r="A304" s="57" t="s">
        <v>147</v>
      </c>
      <c r="B304" s="124">
        <v>4290002181</v>
      </c>
      <c r="C304" s="124"/>
      <c r="D304" s="25">
        <v>100</v>
      </c>
      <c r="E304" s="13">
        <v>653619</v>
      </c>
      <c r="F304" s="13"/>
      <c r="G304" s="13">
        <f t="shared" si="44"/>
        <v>653619</v>
      </c>
    </row>
    <row r="305" spans="1:7" ht="52.5" customHeight="1" x14ac:dyDescent="0.25">
      <c r="A305" s="57" t="s">
        <v>148</v>
      </c>
      <c r="B305" s="124">
        <v>4290002182</v>
      </c>
      <c r="C305" s="124"/>
      <c r="D305" s="25">
        <v>100</v>
      </c>
      <c r="E305" s="13">
        <v>625189</v>
      </c>
      <c r="F305" s="13"/>
      <c r="G305" s="13">
        <f t="shared" si="44"/>
        <v>625189</v>
      </c>
    </row>
    <row r="306" spans="1:7" ht="30.75" customHeight="1" x14ac:dyDescent="0.25">
      <c r="A306" s="5" t="s">
        <v>114</v>
      </c>
      <c r="B306" s="117">
        <v>4290020180</v>
      </c>
      <c r="C306" s="117"/>
      <c r="D306" s="23">
        <v>200</v>
      </c>
      <c r="E306" s="12">
        <v>400845</v>
      </c>
      <c r="F306" s="12">
        <v>-400845</v>
      </c>
      <c r="G306" s="13">
        <f t="shared" si="44"/>
        <v>0</v>
      </c>
    </row>
    <row r="307" spans="1:7" ht="42.75" customHeight="1" x14ac:dyDescent="0.25">
      <c r="A307" s="5" t="s">
        <v>409</v>
      </c>
      <c r="B307" s="117">
        <v>4290020310</v>
      </c>
      <c r="C307" s="117"/>
      <c r="D307" s="23">
        <v>200</v>
      </c>
      <c r="E307" s="12">
        <v>258234</v>
      </c>
      <c r="F307" s="12"/>
      <c r="G307" s="13">
        <f t="shared" si="44"/>
        <v>258234</v>
      </c>
    </row>
    <row r="308" spans="1:7" ht="45" customHeight="1" x14ac:dyDescent="0.25">
      <c r="A308" s="5" t="s">
        <v>310</v>
      </c>
      <c r="B308" s="117">
        <v>4290090080</v>
      </c>
      <c r="C308" s="117"/>
      <c r="D308" s="23">
        <v>800</v>
      </c>
      <c r="E308" s="12">
        <v>6238863.5</v>
      </c>
      <c r="F308" s="12"/>
      <c r="G308" s="13">
        <f t="shared" si="44"/>
        <v>6238863.5</v>
      </c>
    </row>
    <row r="309" spans="1:7" ht="169.5" customHeight="1" x14ac:dyDescent="0.25">
      <c r="A309" s="5" t="s">
        <v>460</v>
      </c>
      <c r="B309" s="144">
        <v>4290090390</v>
      </c>
      <c r="C309" s="145"/>
      <c r="D309" s="23">
        <v>800</v>
      </c>
      <c r="E309" s="12">
        <v>1016199</v>
      </c>
      <c r="F309" s="12"/>
      <c r="G309" s="13">
        <f>E309+F309</f>
        <v>1016199</v>
      </c>
    </row>
    <row r="310" spans="1:7" ht="30.75" customHeight="1" x14ac:dyDescent="0.25">
      <c r="A310" s="57" t="s">
        <v>92</v>
      </c>
      <c r="B310" s="124">
        <v>4290007010</v>
      </c>
      <c r="C310" s="124"/>
      <c r="D310" s="25">
        <v>300</v>
      </c>
      <c r="E310" s="13">
        <v>1791920</v>
      </c>
      <c r="F310" s="13"/>
      <c r="G310" s="13">
        <f t="shared" si="44"/>
        <v>1791920</v>
      </c>
    </row>
    <row r="311" spans="1:7" ht="66" customHeight="1" x14ac:dyDescent="0.25">
      <c r="A311" s="57" t="s">
        <v>410</v>
      </c>
      <c r="B311" s="117">
        <v>4290007030</v>
      </c>
      <c r="C311" s="117"/>
      <c r="D311" s="25">
        <v>300</v>
      </c>
      <c r="E311" s="13">
        <v>15000</v>
      </c>
      <c r="F311" s="13"/>
      <c r="G311" s="13">
        <f t="shared" si="44"/>
        <v>15000</v>
      </c>
    </row>
    <row r="312" spans="1:7" ht="40.5" customHeight="1" x14ac:dyDescent="0.25">
      <c r="A312" s="5" t="s">
        <v>421</v>
      </c>
      <c r="B312" s="117">
        <v>4290008150</v>
      </c>
      <c r="C312" s="117"/>
      <c r="D312" s="19">
        <v>500</v>
      </c>
      <c r="E312" s="13">
        <v>5477544.5599999996</v>
      </c>
      <c r="F312" s="13"/>
      <c r="G312" s="13">
        <f>E312+F312</f>
        <v>5477544.5599999996</v>
      </c>
    </row>
    <row r="313" spans="1:7" ht="68.25" customHeight="1" x14ac:dyDescent="0.25">
      <c r="A313" s="5" t="s">
        <v>468</v>
      </c>
      <c r="B313" s="144">
        <v>4290055490</v>
      </c>
      <c r="C313" s="145"/>
      <c r="D313" s="25">
        <v>100</v>
      </c>
      <c r="E313" s="13">
        <v>1171800</v>
      </c>
      <c r="F313" s="13"/>
      <c r="G313" s="13">
        <f>E313+F313</f>
        <v>1171800</v>
      </c>
    </row>
    <row r="314" spans="1:7" ht="40.5" customHeight="1" x14ac:dyDescent="0.25">
      <c r="A314" s="59" t="s">
        <v>15</v>
      </c>
      <c r="B314" s="130">
        <v>4300000000</v>
      </c>
      <c r="C314" s="130"/>
      <c r="D314" s="25"/>
      <c r="E314" s="11">
        <f>E315</f>
        <v>620198.18000000005</v>
      </c>
      <c r="F314" s="11">
        <f t="shared" ref="F314:G314" si="45">F315</f>
        <v>0</v>
      </c>
      <c r="G314" s="11">
        <f t="shared" si="45"/>
        <v>620198.18000000005</v>
      </c>
    </row>
    <row r="315" spans="1:7" ht="19.5" customHeight="1" x14ac:dyDescent="0.25">
      <c r="A315" s="57" t="s">
        <v>14</v>
      </c>
      <c r="B315" s="124">
        <v>4390000000</v>
      </c>
      <c r="C315" s="124"/>
      <c r="D315" s="25"/>
      <c r="E315" s="12">
        <f>E316+E317+E318</f>
        <v>620198.18000000005</v>
      </c>
      <c r="F315" s="12">
        <f>F316+F317+F318</f>
        <v>0</v>
      </c>
      <c r="G315" s="12">
        <f>G316+G317+G318</f>
        <v>620198.18000000005</v>
      </c>
    </row>
    <row r="316" spans="1:7" ht="42.75" customHeight="1" x14ac:dyDescent="0.25">
      <c r="A316" s="57" t="s">
        <v>107</v>
      </c>
      <c r="B316" s="124">
        <v>4390080350</v>
      </c>
      <c r="C316" s="124"/>
      <c r="D316" s="19">
        <v>200</v>
      </c>
      <c r="E316" s="13">
        <v>6170.4</v>
      </c>
      <c r="F316" s="13"/>
      <c r="G316" s="13">
        <f>E316+F316</f>
        <v>6170.4</v>
      </c>
    </row>
    <row r="317" spans="1:7" ht="52.5" customHeight="1" x14ac:dyDescent="0.25">
      <c r="A317" s="57" t="s">
        <v>241</v>
      </c>
      <c r="B317" s="124">
        <v>4390080370</v>
      </c>
      <c r="C317" s="124"/>
      <c r="D317" s="19">
        <v>200</v>
      </c>
      <c r="E317" s="13">
        <v>385890.78</v>
      </c>
      <c r="F317" s="13"/>
      <c r="G317" s="13">
        <f>E317+F317</f>
        <v>385890.78</v>
      </c>
    </row>
    <row r="318" spans="1:7" ht="82.5" customHeight="1" x14ac:dyDescent="0.25">
      <c r="A318" s="57" t="s">
        <v>156</v>
      </c>
      <c r="B318" s="124">
        <v>4390082400</v>
      </c>
      <c r="C318" s="124"/>
      <c r="D318" s="19">
        <v>200</v>
      </c>
      <c r="E318" s="13">
        <v>228137</v>
      </c>
      <c r="F318" s="13"/>
      <c r="G318" s="13">
        <f>E318+F318</f>
        <v>228137</v>
      </c>
    </row>
    <row r="319" spans="1:7" ht="41.25" customHeight="1" x14ac:dyDescent="0.25">
      <c r="A319" s="21" t="s">
        <v>245</v>
      </c>
      <c r="B319" s="130">
        <v>4400000000</v>
      </c>
      <c r="C319" s="130"/>
      <c r="D319" s="19"/>
      <c r="E319" s="11">
        <f t="shared" ref="E319:G320" si="46">E320</f>
        <v>226.34</v>
      </c>
      <c r="F319" s="11">
        <f t="shared" si="46"/>
        <v>0</v>
      </c>
      <c r="G319" s="11">
        <f t="shared" si="46"/>
        <v>226.34</v>
      </c>
    </row>
    <row r="320" spans="1:7" ht="17.25" customHeight="1" x14ac:dyDescent="0.25">
      <c r="A320" s="57" t="s">
        <v>14</v>
      </c>
      <c r="B320" s="124">
        <v>4490000000</v>
      </c>
      <c r="C320" s="124"/>
      <c r="D320" s="19"/>
      <c r="E320" s="12">
        <f t="shared" si="46"/>
        <v>226.34</v>
      </c>
      <c r="F320" s="12">
        <f t="shared" si="46"/>
        <v>0</v>
      </c>
      <c r="G320" s="12">
        <f t="shared" si="46"/>
        <v>226.34</v>
      </c>
    </row>
    <row r="321" spans="1:7" ht="52.5" customHeight="1" x14ac:dyDescent="0.25">
      <c r="A321" s="57" t="s">
        <v>335</v>
      </c>
      <c r="B321" s="124">
        <v>4490051200</v>
      </c>
      <c r="C321" s="124"/>
      <c r="D321" s="19">
        <v>200</v>
      </c>
      <c r="E321" s="13">
        <v>226.34</v>
      </c>
      <c r="F321" s="13"/>
      <c r="G321" s="13">
        <f>E321+F321</f>
        <v>226.34</v>
      </c>
    </row>
    <row r="322" spans="1:7" ht="19.5" customHeight="1" x14ac:dyDescent="0.25">
      <c r="A322" s="59" t="s">
        <v>16</v>
      </c>
      <c r="B322" s="124"/>
      <c r="C322" s="124"/>
      <c r="D322" s="19"/>
      <c r="E322" s="11">
        <f>E20+E118+E148+E157+E163+E173+E180+E197+E228+E240+E252+E259+E274</f>
        <v>334080140.60999995</v>
      </c>
      <c r="F322" s="11">
        <f>F20+F118+F148+F157+F163+F173+F180+F197+F228+F240+F252+F259+F274</f>
        <v>-4402934.49</v>
      </c>
      <c r="G322" s="11">
        <f>G20+G118+G148+G157+G163+G173+G180+G197+G228+G240+G252+G259+G274</f>
        <v>329677206.12</v>
      </c>
    </row>
    <row r="323" spans="1:7" ht="15" customHeight="1" x14ac:dyDescent="0.25"/>
  </sheetData>
  <mergeCells count="335">
    <mergeCell ref="B268:C268"/>
    <mergeCell ref="B269:C269"/>
    <mergeCell ref="B266:C266"/>
    <mergeCell ref="B267:C267"/>
    <mergeCell ref="B264:C264"/>
    <mergeCell ref="B265:C265"/>
    <mergeCell ref="B262:C262"/>
    <mergeCell ref="B263:C263"/>
    <mergeCell ref="B261:C261"/>
    <mergeCell ref="B272:C272"/>
    <mergeCell ref="B274:C274"/>
    <mergeCell ref="B273:C273"/>
    <mergeCell ref="B270:C270"/>
    <mergeCell ref="B283:C283"/>
    <mergeCell ref="B281:C281"/>
    <mergeCell ref="B282:C282"/>
    <mergeCell ref="B279:C279"/>
    <mergeCell ref="B280:C280"/>
    <mergeCell ref="B277:C277"/>
    <mergeCell ref="B278:C278"/>
    <mergeCell ref="B275:C275"/>
    <mergeCell ref="B276:C276"/>
    <mergeCell ref="B271:C271"/>
    <mergeCell ref="B293:C293"/>
    <mergeCell ref="B284:C284"/>
    <mergeCell ref="B294:C294"/>
    <mergeCell ref="B308:C308"/>
    <mergeCell ref="B310:C310"/>
    <mergeCell ref="B305:C305"/>
    <mergeCell ref="B306:C306"/>
    <mergeCell ref="B300:C300"/>
    <mergeCell ref="B304:C304"/>
    <mergeCell ref="B298:C298"/>
    <mergeCell ref="B299:C299"/>
    <mergeCell ref="B295:C295"/>
    <mergeCell ref="B296:C296"/>
    <mergeCell ref="B297:C297"/>
    <mergeCell ref="B307:C307"/>
    <mergeCell ref="B292:C292"/>
    <mergeCell ref="B290:C290"/>
    <mergeCell ref="B291:C291"/>
    <mergeCell ref="B287:C287"/>
    <mergeCell ref="B289:C289"/>
    <mergeCell ref="B285:C285"/>
    <mergeCell ref="B286:C286"/>
    <mergeCell ref="B301:C301"/>
    <mergeCell ref="B302:C302"/>
    <mergeCell ref="B303:C303"/>
    <mergeCell ref="B321:C321"/>
    <mergeCell ref="B322:C322"/>
    <mergeCell ref="B319:C319"/>
    <mergeCell ref="B320:C320"/>
    <mergeCell ref="B317:C317"/>
    <mergeCell ref="B318:C318"/>
    <mergeCell ref="B315:C315"/>
    <mergeCell ref="B316:C316"/>
    <mergeCell ref="B314:C314"/>
    <mergeCell ref="B312:C312"/>
    <mergeCell ref="B309:C309"/>
    <mergeCell ref="B313:C313"/>
    <mergeCell ref="B259:C259"/>
    <mergeCell ref="B256:C256"/>
    <mergeCell ref="B257:C257"/>
    <mergeCell ref="B254:C254"/>
    <mergeCell ref="B255:C255"/>
    <mergeCell ref="B252:C252"/>
    <mergeCell ref="B253:C253"/>
    <mergeCell ref="B258:C258"/>
    <mergeCell ref="B260:C260"/>
    <mergeCell ref="B250:C250"/>
    <mergeCell ref="B251:C251"/>
    <mergeCell ref="B248:C248"/>
    <mergeCell ref="B249:C249"/>
    <mergeCell ref="B246:C246"/>
    <mergeCell ref="B247:C247"/>
    <mergeCell ref="B243:C243"/>
    <mergeCell ref="B244:C244"/>
    <mergeCell ref="B241:C241"/>
    <mergeCell ref="B242:C242"/>
    <mergeCell ref="B245:C245"/>
    <mergeCell ref="B239:C239"/>
    <mergeCell ref="B240:C240"/>
    <mergeCell ref="B237:C237"/>
    <mergeCell ref="B238:C238"/>
    <mergeCell ref="B233:C233"/>
    <mergeCell ref="B231:C231"/>
    <mergeCell ref="B232:C232"/>
    <mergeCell ref="B229:C229"/>
    <mergeCell ref="B230:C230"/>
    <mergeCell ref="B236:C236"/>
    <mergeCell ref="B235:C235"/>
    <mergeCell ref="B234:C234"/>
    <mergeCell ref="B224:C224"/>
    <mergeCell ref="B228:C228"/>
    <mergeCell ref="B222:C222"/>
    <mergeCell ref="B223:C223"/>
    <mergeCell ref="B219:C219"/>
    <mergeCell ref="B220:C220"/>
    <mergeCell ref="B217:C217"/>
    <mergeCell ref="B218:C218"/>
    <mergeCell ref="B216:C216"/>
    <mergeCell ref="B225:C225"/>
    <mergeCell ref="B226:C226"/>
    <mergeCell ref="B227:C227"/>
    <mergeCell ref="B221:C221"/>
    <mergeCell ref="B215:C215"/>
    <mergeCell ref="B211:C211"/>
    <mergeCell ref="B212:C212"/>
    <mergeCell ref="B210:C210"/>
    <mergeCell ref="B208:C208"/>
    <mergeCell ref="B209:C209"/>
    <mergeCell ref="B206:C206"/>
    <mergeCell ref="B207:C207"/>
    <mergeCell ref="B213:C213"/>
    <mergeCell ref="B214:C214"/>
    <mergeCell ref="B204:C204"/>
    <mergeCell ref="B205:C205"/>
    <mergeCell ref="B201:C201"/>
    <mergeCell ref="B202:C202"/>
    <mergeCell ref="B198:C198"/>
    <mergeCell ref="B199:C199"/>
    <mergeCell ref="B200:C200"/>
    <mergeCell ref="B203:C203"/>
    <mergeCell ref="B197:C197"/>
    <mergeCell ref="B196:C196"/>
    <mergeCell ref="B187:C187"/>
    <mergeCell ref="B185:C185"/>
    <mergeCell ref="B181:C181"/>
    <mergeCell ref="B182:C182"/>
    <mergeCell ref="B179:C179"/>
    <mergeCell ref="B180:C180"/>
    <mergeCell ref="B177:C177"/>
    <mergeCell ref="B178:C178"/>
    <mergeCell ref="B194:C194"/>
    <mergeCell ref="B195:C195"/>
    <mergeCell ref="B192:C192"/>
    <mergeCell ref="B193:C193"/>
    <mergeCell ref="B189:C189"/>
    <mergeCell ref="B191:C191"/>
    <mergeCell ref="B186:C186"/>
    <mergeCell ref="B188:C188"/>
    <mergeCell ref="B190:C190"/>
    <mergeCell ref="B173:C173"/>
    <mergeCell ref="B139:C139"/>
    <mergeCell ref="B175:C175"/>
    <mergeCell ref="B176:C176"/>
    <mergeCell ref="B184:C184"/>
    <mergeCell ref="B174:C174"/>
    <mergeCell ref="B172:C172"/>
    <mergeCell ref="B168:C168"/>
    <mergeCell ref="B170:C170"/>
    <mergeCell ref="B166:C166"/>
    <mergeCell ref="B167:C167"/>
    <mergeCell ref="B171:C171"/>
    <mergeCell ref="B169:C169"/>
    <mergeCell ref="B183:C183"/>
    <mergeCell ref="B140:C140"/>
    <mergeCell ref="B137:C137"/>
    <mergeCell ref="B131:C131"/>
    <mergeCell ref="B145:C145"/>
    <mergeCell ref="B141:C141"/>
    <mergeCell ref="B142:C142"/>
    <mergeCell ref="B143:C143"/>
    <mergeCell ref="B144:C144"/>
    <mergeCell ref="B153:C153"/>
    <mergeCell ref="B152:C152"/>
    <mergeCell ref="B156:C156"/>
    <mergeCell ref="B154:C154"/>
    <mergeCell ref="B155:C155"/>
    <mergeCell ref="B150:C150"/>
    <mergeCell ref="B151:C151"/>
    <mergeCell ref="B148:C148"/>
    <mergeCell ref="B149:C149"/>
    <mergeCell ref="B146:C146"/>
    <mergeCell ref="B147:C147"/>
    <mergeCell ref="B164:C164"/>
    <mergeCell ref="B165:C165"/>
    <mergeCell ref="B162:C162"/>
    <mergeCell ref="B163:C163"/>
    <mergeCell ref="B160:C160"/>
    <mergeCell ref="B161:C161"/>
    <mergeCell ref="B158:C158"/>
    <mergeCell ref="B159:C159"/>
    <mergeCell ref="B157:C157"/>
    <mergeCell ref="B132:C132"/>
    <mergeCell ref="B135:C135"/>
    <mergeCell ref="B136:C136"/>
    <mergeCell ref="B138:C138"/>
    <mergeCell ref="B133:C133"/>
    <mergeCell ref="B124:C124"/>
    <mergeCell ref="B125:C125"/>
    <mergeCell ref="B127:C127"/>
    <mergeCell ref="B128:C128"/>
    <mergeCell ref="B129:C129"/>
    <mergeCell ref="B126:C126"/>
    <mergeCell ref="B130:C130"/>
    <mergeCell ref="B134:C134"/>
    <mergeCell ref="B91:C91"/>
    <mergeCell ref="B92:C92"/>
    <mergeCell ref="B86:C86"/>
    <mergeCell ref="B89:C89"/>
    <mergeCell ref="B103:C103"/>
    <mergeCell ref="B61:C61"/>
    <mergeCell ref="B62:C62"/>
    <mergeCell ref="B98:C98"/>
    <mergeCell ref="B96:C96"/>
    <mergeCell ref="B97:C97"/>
    <mergeCell ref="B100:C100"/>
    <mergeCell ref="B84:C84"/>
    <mergeCell ref="B77:C77"/>
    <mergeCell ref="B78:C78"/>
    <mergeCell ref="B81:C81"/>
    <mergeCell ref="B82:C82"/>
    <mergeCell ref="B83:C83"/>
    <mergeCell ref="B90:C90"/>
    <mergeCell ref="B95:C95"/>
    <mergeCell ref="B79:C79"/>
    <mergeCell ref="B80:C80"/>
    <mergeCell ref="B112:C112"/>
    <mergeCell ref="B113:C113"/>
    <mergeCell ref="B110:C110"/>
    <mergeCell ref="B108:C108"/>
    <mergeCell ref="B109:C109"/>
    <mergeCell ref="B106:C106"/>
    <mergeCell ref="B107:C107"/>
    <mergeCell ref="B101:C101"/>
    <mergeCell ref="B102:C102"/>
    <mergeCell ref="B105:C105"/>
    <mergeCell ref="B104:C104"/>
    <mergeCell ref="B111:C111"/>
    <mergeCell ref="B118:C118"/>
    <mergeCell ref="B119:C119"/>
    <mergeCell ref="B116:C116"/>
    <mergeCell ref="B117:C117"/>
    <mergeCell ref="B114:C114"/>
    <mergeCell ref="B115:C115"/>
    <mergeCell ref="B122:C122"/>
    <mergeCell ref="B123:C123"/>
    <mergeCell ref="B120:C120"/>
    <mergeCell ref="B121:C121"/>
    <mergeCell ref="D18:D19"/>
    <mergeCell ref="G42:G43"/>
    <mergeCell ref="A18:A19"/>
    <mergeCell ref="B18:C19"/>
    <mergeCell ref="E42:E43"/>
    <mergeCell ref="B40:C40"/>
    <mergeCell ref="B41:C41"/>
    <mergeCell ref="A42:A43"/>
    <mergeCell ref="B38:C38"/>
    <mergeCell ref="B39:C39"/>
    <mergeCell ref="B31:C31"/>
    <mergeCell ref="B34:C34"/>
    <mergeCell ref="B35:C35"/>
    <mergeCell ref="B42:C43"/>
    <mergeCell ref="D42:D43"/>
    <mergeCell ref="B32:C32"/>
    <mergeCell ref="F18:F19"/>
    <mergeCell ref="B28:C28"/>
    <mergeCell ref="F42:F43"/>
    <mergeCell ref="B25:C25"/>
    <mergeCell ref="B22:C22"/>
    <mergeCell ref="B23:C23"/>
    <mergeCell ref="B26:C26"/>
    <mergeCell ref="B20:C20"/>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5:E15"/>
    <mergeCell ref="A12:E12"/>
    <mergeCell ref="A13:E13"/>
    <mergeCell ref="A14:E14"/>
    <mergeCell ref="A17:G17"/>
    <mergeCell ref="A16:E16"/>
    <mergeCell ref="A11:B11"/>
    <mergeCell ref="D11:E11"/>
    <mergeCell ref="B21:C21"/>
    <mergeCell ref="B29:C29"/>
    <mergeCell ref="B30:C30"/>
    <mergeCell ref="B36:C36"/>
    <mergeCell ref="B37:C37"/>
    <mergeCell ref="B75:C75"/>
    <mergeCell ref="B76:C76"/>
    <mergeCell ref="B74:C74"/>
    <mergeCell ref="B72:C72"/>
    <mergeCell ref="B73:C73"/>
    <mergeCell ref="B65:C65"/>
    <mergeCell ref="B70:C70"/>
    <mergeCell ref="B47:C47"/>
    <mergeCell ref="B48:C48"/>
    <mergeCell ref="B63:C63"/>
    <mergeCell ref="B64:C64"/>
    <mergeCell ref="B44:C44"/>
    <mergeCell ref="B51:C51"/>
    <mergeCell ref="B60:C60"/>
    <mergeCell ref="B27:C27"/>
    <mergeCell ref="B49:C49"/>
    <mergeCell ref="B50:C50"/>
    <mergeCell ref="B67:C67"/>
    <mergeCell ref="B288:C288"/>
    <mergeCell ref="B45:C45"/>
    <mergeCell ref="B46:C46"/>
    <mergeCell ref="B24:C24"/>
    <mergeCell ref="B311:C311"/>
    <mergeCell ref="B99:C99"/>
    <mergeCell ref="B58:C58"/>
    <mergeCell ref="B33:C33"/>
    <mergeCell ref="B52:C52"/>
    <mergeCell ref="B87:C87"/>
    <mergeCell ref="B88:C88"/>
    <mergeCell ref="B54:C54"/>
    <mergeCell ref="B68:C68"/>
    <mergeCell ref="B59:C59"/>
    <mergeCell ref="B56:C56"/>
    <mergeCell ref="B57:C57"/>
    <mergeCell ref="B53:C53"/>
    <mergeCell ref="B55:C55"/>
    <mergeCell ref="B85:C85"/>
    <mergeCell ref="B71:C71"/>
    <mergeCell ref="B69:C69"/>
    <mergeCell ref="B66:C66"/>
    <mergeCell ref="B94:C94"/>
    <mergeCell ref="B93:C93"/>
  </mergeCells>
  <pageMargins left="1.1023622047244095" right="0.31496062992125984" top="0.74803149606299213" bottom="0.74803149606299213" header="0.31496062992125984" footer="0.31496062992125984"/>
  <pageSetup paperSize="9" scale="64" orientation="portrait" r:id="rId1"/>
  <rowBreaks count="12" manualBreakCount="12">
    <brk id="39" max="16383" man="1"/>
    <brk id="47" max="16383" man="1"/>
    <brk id="62" max="16383" man="1"/>
    <brk id="80" max="16383" man="1"/>
    <brk id="97" max="16383" man="1"/>
    <brk id="126" max="16383" man="1"/>
    <brk id="150" max="16383" man="1"/>
    <brk id="179" max="16383" man="1"/>
    <brk id="207" max="16383" man="1"/>
    <brk id="239" max="16383" man="1"/>
    <brk id="271" max="16383" man="1"/>
    <brk id="29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8"/>
  <sheetViews>
    <sheetView view="pageBreakPreview" topLeftCell="A30" zoomScale="105" zoomScaleSheetLayoutView="105" workbookViewId="0">
      <selection activeCell="D23" sqref="D23"/>
    </sheetView>
  </sheetViews>
  <sheetFormatPr defaultRowHeight="15" x14ac:dyDescent="0.25"/>
  <cols>
    <col min="1" max="1" width="8.5703125" customWidth="1"/>
    <col min="2" max="2" width="55.28515625" customWidth="1"/>
    <col min="3" max="3" width="17.85546875" customWidth="1"/>
    <col min="4" max="4" width="15.42578125" customWidth="1"/>
    <col min="5" max="5" width="17.28515625" customWidth="1"/>
  </cols>
  <sheetData>
    <row r="1" spans="1:5" ht="15.75" x14ac:dyDescent="0.25">
      <c r="B1" s="102" t="s">
        <v>473</v>
      </c>
      <c r="C1" s="102"/>
      <c r="D1" s="102"/>
      <c r="E1" s="102"/>
    </row>
    <row r="2" spans="1:5" ht="15.75" x14ac:dyDescent="0.25">
      <c r="B2" s="102" t="s">
        <v>0</v>
      </c>
      <c r="C2" s="102"/>
      <c r="D2" s="102"/>
      <c r="E2" s="102"/>
    </row>
    <row r="3" spans="1:5" ht="15.75" x14ac:dyDescent="0.25">
      <c r="B3" s="102" t="s">
        <v>1</v>
      </c>
      <c r="C3" s="102"/>
      <c r="D3" s="102"/>
      <c r="E3" s="102"/>
    </row>
    <row r="4" spans="1:5" ht="15.75" x14ac:dyDescent="0.25">
      <c r="B4" s="102" t="s">
        <v>2</v>
      </c>
      <c r="C4" s="102"/>
      <c r="D4" s="102"/>
      <c r="E4" s="102"/>
    </row>
    <row r="5" spans="1:5" ht="15.75" x14ac:dyDescent="0.25">
      <c r="B5" s="102" t="s">
        <v>820</v>
      </c>
      <c r="C5" s="102"/>
      <c r="D5" s="102"/>
      <c r="E5" s="102"/>
    </row>
    <row r="6" spans="1:5" ht="15.75" x14ac:dyDescent="0.25">
      <c r="B6" s="102" t="s">
        <v>93</v>
      </c>
      <c r="C6" s="102"/>
      <c r="D6" s="102"/>
      <c r="E6" s="102"/>
    </row>
    <row r="7" spans="1:5" ht="15.75" x14ac:dyDescent="0.25">
      <c r="B7" s="102" t="s">
        <v>0</v>
      </c>
      <c r="C7" s="102"/>
      <c r="D7" s="102"/>
      <c r="E7" s="102"/>
    </row>
    <row r="8" spans="1:5" ht="15.75" x14ac:dyDescent="0.25">
      <c r="B8" s="102" t="s">
        <v>1</v>
      </c>
      <c r="C8" s="102"/>
      <c r="D8" s="102"/>
      <c r="E8" s="102"/>
    </row>
    <row r="9" spans="1:5" ht="15.75" x14ac:dyDescent="0.25">
      <c r="B9" s="102" t="s">
        <v>2</v>
      </c>
      <c r="C9" s="102"/>
      <c r="D9" s="102"/>
      <c r="E9" s="102"/>
    </row>
    <row r="10" spans="1:5" ht="18.75" x14ac:dyDescent="0.3">
      <c r="A10" s="1"/>
      <c r="B10" s="102" t="s">
        <v>394</v>
      </c>
      <c r="C10" s="102"/>
      <c r="D10" s="102"/>
      <c r="E10" s="102"/>
    </row>
    <row r="11" spans="1:5" ht="9" customHeight="1" x14ac:dyDescent="0.3">
      <c r="A11" s="1"/>
      <c r="B11" s="123"/>
      <c r="C11" s="123"/>
    </row>
    <row r="12" spans="1:5" ht="15" customHeight="1" x14ac:dyDescent="0.25">
      <c r="A12" s="104" t="s">
        <v>19</v>
      </c>
      <c r="B12" s="104"/>
      <c r="C12" s="104"/>
      <c r="D12" s="104"/>
      <c r="E12" s="104"/>
    </row>
    <row r="13" spans="1:5" ht="32.25" customHeight="1" x14ac:dyDescent="0.25">
      <c r="A13" s="104" t="s">
        <v>250</v>
      </c>
      <c r="B13" s="104"/>
      <c r="C13" s="104"/>
      <c r="D13" s="104"/>
      <c r="E13" s="104"/>
    </row>
    <row r="14" spans="1:5" ht="17.25" customHeight="1" x14ac:dyDescent="0.25">
      <c r="A14" s="40"/>
      <c r="B14" s="40"/>
      <c r="C14" s="40"/>
      <c r="D14" s="40"/>
      <c r="E14" s="40"/>
    </row>
    <row r="15" spans="1:5" ht="17.25" customHeight="1" x14ac:dyDescent="0.25">
      <c r="A15" s="149" t="s">
        <v>143</v>
      </c>
      <c r="B15" s="149"/>
      <c r="C15" s="149"/>
      <c r="D15" s="149"/>
      <c r="E15" s="149"/>
    </row>
    <row r="16" spans="1:5" ht="17.25" customHeight="1" x14ac:dyDescent="0.25">
      <c r="A16" s="156"/>
      <c r="B16" s="117" t="s">
        <v>3</v>
      </c>
      <c r="C16" s="133" t="s">
        <v>248</v>
      </c>
      <c r="D16" s="133" t="s">
        <v>414</v>
      </c>
      <c r="E16" s="113" t="s">
        <v>248</v>
      </c>
    </row>
    <row r="17" spans="1:5" ht="32.25" customHeight="1" x14ac:dyDescent="0.25">
      <c r="A17" s="156"/>
      <c r="B17" s="117"/>
      <c r="C17" s="134"/>
      <c r="D17" s="134"/>
      <c r="E17" s="113"/>
    </row>
    <row r="18" spans="1:5" x14ac:dyDescent="0.25">
      <c r="A18" s="20" t="s">
        <v>38</v>
      </c>
      <c r="B18" s="21" t="s">
        <v>20</v>
      </c>
      <c r="C18" s="44">
        <f>C19+C20+C22+C23+C24+C25+C26</f>
        <v>40699087.700000003</v>
      </c>
      <c r="D18" s="44">
        <f>D19+D20+D22+D23+D24+D25+D26</f>
        <v>-2084154.5</v>
      </c>
      <c r="E18" s="11">
        <f>E19+E20+E22+E23+E24+E25+E26</f>
        <v>38614933.200000003</v>
      </c>
    </row>
    <row r="19" spans="1:5" ht="27.75" customHeight="1" x14ac:dyDescent="0.25">
      <c r="A19" s="16" t="s">
        <v>72</v>
      </c>
      <c r="B19" s="5" t="s">
        <v>73</v>
      </c>
      <c r="C19" s="46">
        <v>2878706</v>
      </c>
      <c r="D19" s="46"/>
      <c r="E19" s="15">
        <f>C19+D19</f>
        <v>2878706</v>
      </c>
    </row>
    <row r="20" spans="1:5" ht="29.25" customHeight="1" x14ac:dyDescent="0.25">
      <c r="A20" s="152" t="s">
        <v>39</v>
      </c>
      <c r="B20" s="153" t="s">
        <v>127</v>
      </c>
      <c r="C20" s="146">
        <v>934317</v>
      </c>
      <c r="D20" s="146"/>
      <c r="E20" s="148">
        <f t="shared" ref="E20:E26" si="0">C20+D20</f>
        <v>934317</v>
      </c>
    </row>
    <row r="21" spans="1:5" ht="12.75" customHeight="1" x14ac:dyDescent="0.25">
      <c r="A21" s="152"/>
      <c r="B21" s="153"/>
      <c r="C21" s="147"/>
      <c r="D21" s="147"/>
      <c r="E21" s="148"/>
    </row>
    <row r="22" spans="1:5" ht="39.75" customHeight="1" x14ac:dyDescent="0.25">
      <c r="A22" s="4" t="s">
        <v>40</v>
      </c>
      <c r="B22" s="10" t="s">
        <v>128</v>
      </c>
      <c r="C22" s="50">
        <v>21106214.260000002</v>
      </c>
      <c r="D22" s="46"/>
      <c r="E22" s="15">
        <f t="shared" si="0"/>
        <v>21106214.260000002</v>
      </c>
    </row>
    <row r="23" spans="1:5" ht="21" customHeight="1" x14ac:dyDescent="0.25">
      <c r="A23" s="16" t="s">
        <v>70</v>
      </c>
      <c r="B23" s="10" t="s">
        <v>71</v>
      </c>
      <c r="C23" s="46">
        <v>226.34</v>
      </c>
      <c r="D23" s="46"/>
      <c r="E23" s="15">
        <f t="shared" si="0"/>
        <v>226.34</v>
      </c>
    </row>
    <row r="24" spans="1:5" ht="31.5" customHeight="1" x14ac:dyDescent="0.25">
      <c r="A24" s="16" t="s">
        <v>41</v>
      </c>
      <c r="B24" s="5" t="s">
        <v>21</v>
      </c>
      <c r="C24" s="46">
        <v>5222158</v>
      </c>
      <c r="D24" s="46"/>
      <c r="E24" s="15">
        <f t="shared" si="0"/>
        <v>5222158</v>
      </c>
    </row>
    <row r="25" spans="1:5" x14ac:dyDescent="0.25">
      <c r="A25" s="16" t="s">
        <v>42</v>
      </c>
      <c r="B25" s="5" t="s">
        <v>22</v>
      </c>
      <c r="C25" s="41">
        <v>1664112.2</v>
      </c>
      <c r="D25" s="46">
        <v>-103400</v>
      </c>
      <c r="E25" s="51">
        <f t="shared" si="0"/>
        <v>1560712.2</v>
      </c>
    </row>
    <row r="26" spans="1:5" x14ac:dyDescent="0.25">
      <c r="A26" s="16" t="s">
        <v>43</v>
      </c>
      <c r="B26" s="5" t="s">
        <v>23</v>
      </c>
      <c r="C26" s="45">
        <v>8893353.9000000004</v>
      </c>
      <c r="D26" s="46">
        <v>-1980754.5</v>
      </c>
      <c r="E26" s="51">
        <f t="shared" si="0"/>
        <v>6912599.4000000004</v>
      </c>
    </row>
    <row r="27" spans="1:5" ht="16.5" customHeight="1" x14ac:dyDescent="0.25">
      <c r="A27" s="154" t="s">
        <v>44</v>
      </c>
      <c r="B27" s="155" t="s">
        <v>24</v>
      </c>
      <c r="C27" s="150">
        <f>C29</f>
        <v>11396760</v>
      </c>
      <c r="D27" s="150">
        <f>D29</f>
        <v>0</v>
      </c>
      <c r="E27" s="151">
        <f>E29</f>
        <v>11396760</v>
      </c>
    </row>
    <row r="28" spans="1:5" ht="12" customHeight="1" x14ac:dyDescent="0.25">
      <c r="A28" s="154"/>
      <c r="B28" s="155"/>
      <c r="C28" s="150"/>
      <c r="D28" s="150"/>
      <c r="E28" s="151"/>
    </row>
    <row r="29" spans="1:5" ht="26.25" customHeight="1" x14ac:dyDescent="0.25">
      <c r="A29" s="16" t="s">
        <v>242</v>
      </c>
      <c r="B29" s="3" t="s">
        <v>243</v>
      </c>
      <c r="C29" s="46">
        <v>11396760</v>
      </c>
      <c r="D29" s="46"/>
      <c r="E29" s="15">
        <f>C29+D29</f>
        <v>11396760</v>
      </c>
    </row>
    <row r="30" spans="1:5" ht="14.25" customHeight="1" x14ac:dyDescent="0.25">
      <c r="A30" s="20" t="s">
        <v>45</v>
      </c>
      <c r="B30" s="21" t="s">
        <v>25</v>
      </c>
      <c r="C30" s="44">
        <f>C31+C32+C33</f>
        <v>28712368.640000001</v>
      </c>
      <c r="D30" s="44">
        <f>D31+D32+D33</f>
        <v>-1474964.04</v>
      </c>
      <c r="E30" s="11">
        <f>E31+E32+E33</f>
        <v>27237404.600000001</v>
      </c>
    </row>
    <row r="31" spans="1:5" x14ac:dyDescent="0.25">
      <c r="A31" s="16" t="s">
        <v>46</v>
      </c>
      <c r="B31" s="5" t="s">
        <v>26</v>
      </c>
      <c r="C31" s="45">
        <v>702123.78</v>
      </c>
      <c r="D31" s="46"/>
      <c r="E31" s="15">
        <f>C31+D31</f>
        <v>702123.78</v>
      </c>
    </row>
    <row r="32" spans="1:5" x14ac:dyDescent="0.25">
      <c r="A32" s="16" t="s">
        <v>47</v>
      </c>
      <c r="B32" s="5" t="s">
        <v>27</v>
      </c>
      <c r="C32" s="45">
        <v>25535280.82</v>
      </c>
      <c r="D32" s="46"/>
      <c r="E32" s="15">
        <f>C32+D32</f>
        <v>25535280.82</v>
      </c>
    </row>
    <row r="33" spans="1:5" ht="17.25" customHeight="1" x14ac:dyDescent="0.25">
      <c r="A33" s="16" t="s">
        <v>48</v>
      </c>
      <c r="B33" s="5" t="s">
        <v>28</v>
      </c>
      <c r="C33" s="45">
        <v>2474964.04</v>
      </c>
      <c r="D33" s="46">
        <v>-1474964.04</v>
      </c>
      <c r="E33" s="15">
        <f>C33+D33</f>
        <v>1000000</v>
      </c>
    </row>
    <row r="34" spans="1:5" x14ac:dyDescent="0.25">
      <c r="A34" s="20" t="s">
        <v>130</v>
      </c>
      <c r="B34" s="21" t="s">
        <v>129</v>
      </c>
      <c r="C34" s="44">
        <f>C35+C36+C37</f>
        <v>42675736.620000005</v>
      </c>
      <c r="D34" s="44">
        <f>D35+D36+D37</f>
        <v>-200000</v>
      </c>
      <c r="E34" s="11">
        <f>E35+E36+E37</f>
        <v>42475736.620000005</v>
      </c>
    </row>
    <row r="35" spans="1:5" x14ac:dyDescent="0.25">
      <c r="A35" s="16" t="s">
        <v>125</v>
      </c>
      <c r="B35" s="5" t="s">
        <v>131</v>
      </c>
      <c r="C35" s="47">
        <v>4378000</v>
      </c>
      <c r="D35" s="46"/>
      <c r="E35" s="15">
        <f>C35+D35</f>
        <v>4378000</v>
      </c>
    </row>
    <row r="36" spans="1:5" x14ac:dyDescent="0.25">
      <c r="A36" s="16" t="s">
        <v>124</v>
      </c>
      <c r="B36" s="5" t="s">
        <v>132</v>
      </c>
      <c r="C36" s="45">
        <v>33467009.620000001</v>
      </c>
      <c r="D36" s="46">
        <v>-200000</v>
      </c>
      <c r="E36" s="15">
        <f>C36+D36</f>
        <v>33267009.620000001</v>
      </c>
    </row>
    <row r="37" spans="1:5" x14ac:dyDescent="0.25">
      <c r="A37" s="16" t="s">
        <v>126</v>
      </c>
      <c r="B37" s="5" t="s">
        <v>133</v>
      </c>
      <c r="C37" s="45">
        <v>4830727</v>
      </c>
      <c r="D37" s="46"/>
      <c r="E37" s="15">
        <f>C37+D37</f>
        <v>4830727</v>
      </c>
    </row>
    <row r="38" spans="1:5" x14ac:dyDescent="0.25">
      <c r="A38" s="20" t="s">
        <v>49</v>
      </c>
      <c r="B38" s="14" t="s">
        <v>67</v>
      </c>
      <c r="C38" s="44">
        <f>C39+C40+C42+C43+C41</f>
        <v>187983692.18000001</v>
      </c>
      <c r="D38" s="44">
        <f>D39+D40+D42+D43+D41</f>
        <v>-730879.24</v>
      </c>
      <c r="E38" s="11">
        <f>E39+E40+E42+E43+E41</f>
        <v>187252812.94</v>
      </c>
    </row>
    <row r="39" spans="1:5" x14ac:dyDescent="0.25">
      <c r="A39" s="16" t="s">
        <v>50</v>
      </c>
      <c r="B39" s="10" t="s">
        <v>29</v>
      </c>
      <c r="C39" s="45">
        <v>25326357.170000002</v>
      </c>
      <c r="D39" s="46">
        <v>-785586.26</v>
      </c>
      <c r="E39" s="15">
        <f>C39+D39</f>
        <v>24540770.91</v>
      </c>
    </row>
    <row r="40" spans="1:5" x14ac:dyDescent="0.25">
      <c r="A40" s="16" t="s">
        <v>51</v>
      </c>
      <c r="B40" s="10" t="s">
        <v>30</v>
      </c>
      <c r="C40" s="45">
        <v>138184786.28</v>
      </c>
      <c r="D40" s="46">
        <v>-601096.74</v>
      </c>
      <c r="E40" s="15">
        <f>C40+D40</f>
        <v>137583689.53999999</v>
      </c>
    </row>
    <row r="41" spans="1:5" x14ac:dyDescent="0.25">
      <c r="A41" s="16" t="s">
        <v>135</v>
      </c>
      <c r="B41" s="10" t="s">
        <v>136</v>
      </c>
      <c r="C41" s="45">
        <v>8878480.7400000002</v>
      </c>
      <c r="D41" s="46">
        <v>614846.76</v>
      </c>
      <c r="E41" s="15">
        <f>C41+D41</f>
        <v>9493327.5</v>
      </c>
    </row>
    <row r="42" spans="1:5" x14ac:dyDescent="0.25">
      <c r="A42" s="16" t="s">
        <v>52</v>
      </c>
      <c r="B42" s="10" t="s">
        <v>113</v>
      </c>
      <c r="C42" s="45">
        <v>340000</v>
      </c>
      <c r="D42" s="46"/>
      <c r="E42" s="15">
        <f>C42+D42</f>
        <v>340000</v>
      </c>
    </row>
    <row r="43" spans="1:5" x14ac:dyDescent="0.25">
      <c r="A43" s="16" t="s">
        <v>53</v>
      </c>
      <c r="B43" s="10" t="s">
        <v>31</v>
      </c>
      <c r="C43" s="45">
        <v>15254067.99</v>
      </c>
      <c r="D43" s="46">
        <v>40957</v>
      </c>
      <c r="E43" s="15">
        <f>C43+D43</f>
        <v>15295024.99</v>
      </c>
    </row>
    <row r="44" spans="1:5" x14ac:dyDescent="0.25">
      <c r="A44" s="20" t="s">
        <v>54</v>
      </c>
      <c r="B44" s="14" t="s">
        <v>100</v>
      </c>
      <c r="C44" s="44">
        <f>C45+C46</f>
        <v>15565156.16</v>
      </c>
      <c r="D44" s="44">
        <f>D45+D46</f>
        <v>87063.29</v>
      </c>
      <c r="E44" s="11">
        <f>E45+E46</f>
        <v>15652219.449999999</v>
      </c>
    </row>
    <row r="45" spans="1:5" x14ac:dyDescent="0.25">
      <c r="A45" s="16" t="s">
        <v>55</v>
      </c>
      <c r="B45" s="10" t="s">
        <v>32</v>
      </c>
      <c r="C45" s="45">
        <v>12849194.16</v>
      </c>
      <c r="D45" s="46">
        <v>87063.29</v>
      </c>
      <c r="E45" s="15">
        <f>C45+D45</f>
        <v>12936257.449999999</v>
      </c>
    </row>
    <row r="46" spans="1:5" x14ac:dyDescent="0.25">
      <c r="A46" s="16" t="s">
        <v>98</v>
      </c>
      <c r="B46" s="10" t="s">
        <v>99</v>
      </c>
      <c r="C46" s="45">
        <v>2715962</v>
      </c>
      <c r="D46" s="46"/>
      <c r="E46" s="15">
        <f>C46+D46</f>
        <v>2715962</v>
      </c>
    </row>
    <row r="47" spans="1:5" x14ac:dyDescent="0.25">
      <c r="A47" s="20" t="s">
        <v>56</v>
      </c>
      <c r="B47" s="14" t="s">
        <v>33</v>
      </c>
      <c r="C47" s="44">
        <f>C48+C50+C49+C51</f>
        <v>4993339.3100000005</v>
      </c>
      <c r="D47" s="44">
        <f>D48+D50+D49+D51</f>
        <v>0</v>
      </c>
      <c r="E47" s="11">
        <f>E48+E50+E49+E51</f>
        <v>4993339.3100000005</v>
      </c>
    </row>
    <row r="48" spans="1:5" x14ac:dyDescent="0.25">
      <c r="A48" s="16" t="s">
        <v>57</v>
      </c>
      <c r="B48" s="10" t="s">
        <v>34</v>
      </c>
      <c r="C48" s="45">
        <v>1791920</v>
      </c>
      <c r="D48" s="46"/>
      <c r="E48" s="15">
        <f>C48+D48</f>
        <v>1791920</v>
      </c>
    </row>
    <row r="49" spans="1:5" x14ac:dyDescent="0.25">
      <c r="A49" s="16" t="s">
        <v>110</v>
      </c>
      <c r="B49" s="10" t="s">
        <v>111</v>
      </c>
      <c r="C49" s="45"/>
      <c r="D49" s="46"/>
      <c r="E49" s="15">
        <f>C49+D49</f>
        <v>0</v>
      </c>
    </row>
    <row r="50" spans="1:5" x14ac:dyDescent="0.25">
      <c r="A50" s="16" t="s">
        <v>58</v>
      </c>
      <c r="B50" s="10" t="s">
        <v>35</v>
      </c>
      <c r="C50" s="45">
        <v>2751419.31</v>
      </c>
      <c r="D50" s="46"/>
      <c r="E50" s="15">
        <f>C50+D50</f>
        <v>2751419.31</v>
      </c>
    </row>
    <row r="51" spans="1:5" x14ac:dyDescent="0.25">
      <c r="A51" s="16" t="s">
        <v>422</v>
      </c>
      <c r="B51" s="10" t="s">
        <v>423</v>
      </c>
      <c r="C51" s="45">
        <v>450000</v>
      </c>
      <c r="D51" s="46"/>
      <c r="E51" s="15">
        <f>C51+D51</f>
        <v>450000</v>
      </c>
    </row>
    <row r="52" spans="1:5" x14ac:dyDescent="0.25">
      <c r="A52" s="20" t="s">
        <v>59</v>
      </c>
      <c r="B52" s="14" t="s">
        <v>36</v>
      </c>
      <c r="C52" s="48">
        <f>C53+C54</f>
        <v>2054000</v>
      </c>
      <c r="D52" s="48">
        <f>D53+D54</f>
        <v>0</v>
      </c>
      <c r="E52" s="52">
        <f>E53+E54</f>
        <v>2054000</v>
      </c>
    </row>
    <row r="53" spans="1:5" x14ac:dyDescent="0.25">
      <c r="A53" s="16" t="s">
        <v>145</v>
      </c>
      <c r="B53" s="10" t="s">
        <v>146</v>
      </c>
      <c r="C53" s="45">
        <v>1600000</v>
      </c>
      <c r="D53" s="46"/>
      <c r="E53" s="15">
        <f>C53+D53</f>
        <v>1600000</v>
      </c>
    </row>
    <row r="54" spans="1:5" x14ac:dyDescent="0.25">
      <c r="A54" s="16" t="s">
        <v>154</v>
      </c>
      <c r="B54" s="10" t="s">
        <v>155</v>
      </c>
      <c r="C54" s="45">
        <v>454000</v>
      </c>
      <c r="D54" s="46"/>
      <c r="E54" s="15">
        <f>C54+D54</f>
        <v>454000</v>
      </c>
    </row>
    <row r="55" spans="1:5" ht="21.75" customHeight="1" x14ac:dyDescent="0.25">
      <c r="A55" s="20"/>
      <c r="B55" s="14" t="s">
        <v>37</v>
      </c>
      <c r="C55" s="44">
        <f>C18+C27+C30+C34+C38+C44+C47+C52</f>
        <v>334080140.61000001</v>
      </c>
      <c r="D55" s="44">
        <f>D18+D27+D30+D34+D38+D44+D47+D52</f>
        <v>-4402934.49</v>
      </c>
      <c r="E55" s="11">
        <f>E18+E27+E30+E34+E38+E44+E47+E52</f>
        <v>329677206.12</v>
      </c>
    </row>
    <row r="57" spans="1:5" x14ac:dyDescent="0.25">
      <c r="B57" s="22"/>
    </row>
    <row r="58" spans="1:5" ht="51.75" customHeight="1" x14ac:dyDescent="0.25">
      <c r="B58" s="2"/>
    </row>
  </sheetData>
  <mergeCells count="29">
    <mergeCell ref="B1:E1"/>
    <mergeCell ref="B2:E2"/>
    <mergeCell ref="B3:E3"/>
    <mergeCell ref="B4:E4"/>
    <mergeCell ref="B5:E5"/>
    <mergeCell ref="A12:E12"/>
    <mergeCell ref="A13:E13"/>
    <mergeCell ref="A16:A17"/>
    <mergeCell ref="B16:B17"/>
    <mergeCell ref="B11:C11"/>
    <mergeCell ref="C16:C17"/>
    <mergeCell ref="B6:E6"/>
    <mergeCell ref="B7:E7"/>
    <mergeCell ref="B8:E8"/>
    <mergeCell ref="B9:E9"/>
    <mergeCell ref="B10:E10"/>
    <mergeCell ref="D20:D21"/>
    <mergeCell ref="E20:E21"/>
    <mergeCell ref="A15:E15"/>
    <mergeCell ref="D27:D28"/>
    <mergeCell ref="E27:E28"/>
    <mergeCell ref="D16:D17"/>
    <mergeCell ref="E16:E17"/>
    <mergeCell ref="A20:A21"/>
    <mergeCell ref="B20:B21"/>
    <mergeCell ref="A27:A28"/>
    <mergeCell ref="B27:B28"/>
    <mergeCell ref="C27:C28"/>
    <mergeCell ref="C20:C21"/>
  </mergeCells>
  <pageMargins left="0.70866141732283472" right="0.51181102362204722" top="0.74803149606299213" bottom="0.7480314960629921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30"/>
  <sheetViews>
    <sheetView view="pageBreakPreview" topLeftCell="A218" zoomScale="86" zoomScaleSheetLayoutView="86" workbookViewId="0">
      <selection activeCell="R229" sqref="R229"/>
    </sheetView>
  </sheetViews>
  <sheetFormatPr defaultRowHeight="15" x14ac:dyDescent="0.25"/>
  <cols>
    <col min="2" max="3" width="9.140625" customWidth="1"/>
    <col min="4" max="4" width="35.7109375" customWidth="1"/>
    <col min="5" max="5" width="6.42578125" customWidth="1"/>
    <col min="6" max="6" width="6.5703125" customWidth="1"/>
    <col min="7" max="7" width="3.7109375" customWidth="1"/>
    <col min="8" max="8" width="3.85546875" customWidth="1"/>
    <col min="9" max="9" width="4.5703125" customWidth="1"/>
    <col min="10" max="10" width="6" customWidth="1"/>
    <col min="11" max="11" width="15.7109375" customWidth="1"/>
    <col min="12" max="12" width="13.85546875" customWidth="1"/>
    <col min="13" max="13" width="16" customWidth="1"/>
    <col min="14" max="14" width="9.140625" customWidth="1"/>
  </cols>
  <sheetData>
    <row r="1" spans="1:13" ht="15.75" x14ac:dyDescent="0.25">
      <c r="H1" s="131" t="s">
        <v>139</v>
      </c>
      <c r="I1" s="131"/>
      <c r="J1" s="131"/>
      <c r="K1" s="131"/>
      <c r="L1" s="131"/>
      <c r="M1" s="131"/>
    </row>
    <row r="2" spans="1:13" ht="15.75" x14ac:dyDescent="0.25">
      <c r="H2" s="131" t="s">
        <v>0</v>
      </c>
      <c r="I2" s="131"/>
      <c r="J2" s="131"/>
      <c r="K2" s="131"/>
      <c r="L2" s="131"/>
      <c r="M2" s="131"/>
    </row>
    <row r="3" spans="1:13" ht="15.75" x14ac:dyDescent="0.25">
      <c r="H3" s="131" t="s">
        <v>1</v>
      </c>
      <c r="I3" s="131"/>
      <c r="J3" s="131"/>
      <c r="K3" s="131"/>
      <c r="L3" s="131"/>
      <c r="M3" s="131"/>
    </row>
    <row r="4" spans="1:13" ht="15.75" x14ac:dyDescent="0.25">
      <c r="H4" s="131" t="s">
        <v>2</v>
      </c>
      <c r="I4" s="131"/>
      <c r="J4" s="131"/>
      <c r="K4" s="131"/>
      <c r="L4" s="131"/>
      <c r="M4" s="131"/>
    </row>
    <row r="5" spans="1:13" ht="15.75" x14ac:dyDescent="0.25">
      <c r="H5" s="131" t="s">
        <v>820</v>
      </c>
      <c r="I5" s="131"/>
      <c r="J5" s="131"/>
      <c r="K5" s="131"/>
      <c r="L5" s="131"/>
      <c r="M5" s="131"/>
    </row>
    <row r="6" spans="1:13" ht="15.75" customHeight="1" x14ac:dyDescent="0.25">
      <c r="A6" s="138"/>
      <c r="B6" s="138"/>
      <c r="C6" s="138"/>
      <c r="D6" s="138"/>
      <c r="E6" s="138"/>
      <c r="F6" s="138"/>
      <c r="G6" s="138"/>
      <c r="H6" s="131" t="s">
        <v>112</v>
      </c>
      <c r="I6" s="131"/>
      <c r="J6" s="131"/>
      <c r="K6" s="131"/>
      <c r="L6" s="131"/>
      <c r="M6" s="131"/>
    </row>
    <row r="7" spans="1:13" ht="15.75" customHeight="1" x14ac:dyDescent="0.25">
      <c r="A7" s="138"/>
      <c r="B7" s="138"/>
      <c r="C7" s="138"/>
      <c r="D7" s="138"/>
      <c r="E7" s="138"/>
      <c r="F7" s="138"/>
      <c r="G7" s="138"/>
      <c r="H7" s="131" t="s">
        <v>0</v>
      </c>
      <c r="I7" s="131"/>
      <c r="J7" s="131"/>
      <c r="K7" s="131"/>
      <c r="L7" s="131"/>
      <c r="M7" s="131"/>
    </row>
    <row r="8" spans="1:13" ht="15.75" customHeight="1" x14ac:dyDescent="0.25">
      <c r="A8" s="138"/>
      <c r="B8" s="138"/>
      <c r="C8" s="138"/>
      <c r="D8" s="138"/>
      <c r="E8" s="138"/>
      <c r="F8" s="138"/>
      <c r="G8" s="138"/>
      <c r="H8" s="131" t="s">
        <v>1</v>
      </c>
      <c r="I8" s="131"/>
      <c r="J8" s="131"/>
      <c r="K8" s="131"/>
      <c r="L8" s="131"/>
      <c r="M8" s="131"/>
    </row>
    <row r="9" spans="1:13" ht="15.75" customHeight="1" x14ac:dyDescent="0.25">
      <c r="A9" s="138"/>
      <c r="B9" s="138"/>
      <c r="C9" s="138"/>
      <c r="D9" s="138"/>
      <c r="E9" s="138"/>
      <c r="F9" s="138"/>
      <c r="G9" s="138"/>
      <c r="H9" s="131" t="s">
        <v>2</v>
      </c>
      <c r="I9" s="131"/>
      <c r="J9" s="131"/>
      <c r="K9" s="131"/>
      <c r="L9" s="131"/>
      <c r="M9" s="131"/>
    </row>
    <row r="10" spans="1:13" ht="15.75" customHeight="1" x14ac:dyDescent="0.25">
      <c r="A10" s="138"/>
      <c r="B10" s="138"/>
      <c r="C10" s="138"/>
      <c r="D10" s="138"/>
      <c r="E10" s="138"/>
      <c r="F10" s="138"/>
      <c r="G10" s="138"/>
      <c r="H10" s="131" t="s">
        <v>394</v>
      </c>
      <c r="I10" s="131"/>
      <c r="J10" s="131"/>
      <c r="K10" s="131"/>
      <c r="L10" s="131"/>
      <c r="M10" s="131"/>
    </row>
    <row r="11" spans="1:13" x14ac:dyDescent="0.25">
      <c r="A11" s="138"/>
      <c r="B11" s="138"/>
      <c r="C11" s="138"/>
      <c r="D11" s="138"/>
      <c r="E11" s="138"/>
      <c r="F11" s="138"/>
      <c r="G11" s="138"/>
      <c r="I11" s="138"/>
      <c r="J11" s="138"/>
      <c r="K11" s="138"/>
    </row>
    <row r="12" spans="1:13" ht="15.75" customHeight="1" x14ac:dyDescent="0.25">
      <c r="A12" s="135" t="s">
        <v>66</v>
      </c>
      <c r="B12" s="135"/>
      <c r="C12" s="135"/>
      <c r="D12" s="135"/>
      <c r="E12" s="135"/>
      <c r="F12" s="135"/>
      <c r="G12" s="135"/>
      <c r="H12" s="135"/>
      <c r="I12" s="135"/>
      <c r="J12" s="135"/>
      <c r="K12" s="135"/>
    </row>
    <row r="13" spans="1:13" ht="15.75" customHeight="1" x14ac:dyDescent="0.25">
      <c r="A13" s="135" t="s">
        <v>251</v>
      </c>
      <c r="B13" s="135"/>
      <c r="C13" s="135"/>
      <c r="D13" s="135"/>
      <c r="E13" s="135"/>
      <c r="F13" s="135"/>
      <c r="G13" s="135"/>
      <c r="H13" s="135"/>
      <c r="I13" s="135"/>
      <c r="J13" s="135"/>
      <c r="K13" s="135"/>
    </row>
    <row r="14" spans="1:13" x14ac:dyDescent="0.25">
      <c r="A14" s="138"/>
      <c r="B14" s="138"/>
      <c r="C14" s="138"/>
      <c r="D14" s="138"/>
      <c r="G14" s="138"/>
      <c r="H14" s="138"/>
      <c r="I14" s="138"/>
      <c r="J14" s="138"/>
      <c r="K14" s="138"/>
    </row>
    <row r="15" spans="1:13" ht="15" customHeight="1" x14ac:dyDescent="0.25">
      <c r="A15" s="138"/>
      <c r="B15" s="138"/>
      <c r="C15" s="138"/>
      <c r="D15" s="138"/>
      <c r="G15" s="138"/>
      <c r="H15" s="138"/>
      <c r="I15" s="138"/>
      <c r="J15" s="166" t="s">
        <v>143</v>
      </c>
      <c r="K15" s="166"/>
      <c r="L15" s="166"/>
      <c r="M15" s="166"/>
    </row>
    <row r="16" spans="1:13" ht="15" customHeight="1" x14ac:dyDescent="0.25">
      <c r="A16" s="169"/>
      <c r="B16" s="169"/>
      <c r="C16" s="169"/>
      <c r="D16" s="169"/>
      <c r="E16" s="169" t="s">
        <v>68</v>
      </c>
      <c r="F16" s="169" t="s">
        <v>60</v>
      </c>
      <c r="G16" s="124" t="s">
        <v>10</v>
      </c>
      <c r="H16" s="124"/>
      <c r="I16" s="124"/>
      <c r="J16" s="124" t="s">
        <v>61</v>
      </c>
      <c r="K16" s="124" t="s">
        <v>248</v>
      </c>
      <c r="L16" s="124" t="s">
        <v>414</v>
      </c>
      <c r="M16" s="124" t="s">
        <v>248</v>
      </c>
    </row>
    <row r="17" spans="1:13" x14ac:dyDescent="0.25">
      <c r="A17" s="169"/>
      <c r="B17" s="169"/>
      <c r="C17" s="169"/>
      <c r="D17" s="169"/>
      <c r="E17" s="169"/>
      <c r="F17" s="169"/>
      <c r="G17" s="124"/>
      <c r="H17" s="124"/>
      <c r="I17" s="124"/>
      <c r="J17" s="124"/>
      <c r="K17" s="124"/>
      <c r="L17" s="124"/>
      <c r="M17" s="124"/>
    </row>
    <row r="18" spans="1:13" ht="46.5" customHeight="1" x14ac:dyDescent="0.25">
      <c r="A18" s="169"/>
      <c r="B18" s="169"/>
      <c r="C18" s="169"/>
      <c r="D18" s="169"/>
      <c r="E18" s="169"/>
      <c r="F18" s="169"/>
      <c r="G18" s="124"/>
      <c r="H18" s="124"/>
      <c r="I18" s="124"/>
      <c r="J18" s="124"/>
      <c r="K18" s="124"/>
      <c r="L18" s="124"/>
      <c r="M18" s="124"/>
    </row>
    <row r="19" spans="1:13" ht="28.5" customHeight="1" x14ac:dyDescent="0.25">
      <c r="A19" s="167" t="s">
        <v>62</v>
      </c>
      <c r="B19" s="167"/>
      <c r="C19" s="167"/>
      <c r="D19" s="167"/>
      <c r="E19" s="32" t="s">
        <v>64</v>
      </c>
      <c r="F19" s="34"/>
      <c r="G19" s="168"/>
      <c r="H19" s="168"/>
      <c r="I19" s="168"/>
      <c r="J19" s="55"/>
      <c r="K19" s="53">
        <f>SUM(K20:K73)</f>
        <v>73267483.660000011</v>
      </c>
      <c r="L19" s="53">
        <f>SUM(L20:L73)</f>
        <v>-5244118.54</v>
      </c>
      <c r="M19" s="53">
        <f>SUM(M20:M73)</f>
        <v>68023365.120000005</v>
      </c>
    </row>
    <row r="20" spans="1:13" ht="69.75" customHeight="1" x14ac:dyDescent="0.25">
      <c r="A20" s="160" t="s">
        <v>91</v>
      </c>
      <c r="B20" s="160"/>
      <c r="C20" s="160"/>
      <c r="D20" s="160"/>
      <c r="E20" s="33" t="s">
        <v>64</v>
      </c>
      <c r="F20" s="33" t="s">
        <v>72</v>
      </c>
      <c r="G20" s="161">
        <v>4190000250</v>
      </c>
      <c r="H20" s="161"/>
      <c r="I20" s="161"/>
      <c r="J20" s="56">
        <v>100</v>
      </c>
      <c r="K20" s="42">
        <v>1706906</v>
      </c>
      <c r="L20" s="42"/>
      <c r="M20" s="42">
        <f>K20+L20</f>
        <v>1706906</v>
      </c>
    </row>
    <row r="21" spans="1:13" ht="70.5" customHeight="1" x14ac:dyDescent="0.25">
      <c r="A21" s="160" t="s">
        <v>468</v>
      </c>
      <c r="B21" s="160"/>
      <c r="C21" s="160"/>
      <c r="D21" s="160"/>
      <c r="E21" s="33" t="s">
        <v>64</v>
      </c>
      <c r="F21" s="33" t="s">
        <v>72</v>
      </c>
      <c r="G21" s="157">
        <v>4290055490</v>
      </c>
      <c r="H21" s="158"/>
      <c r="I21" s="159"/>
      <c r="J21" s="56">
        <v>100</v>
      </c>
      <c r="K21" s="42">
        <v>1171800</v>
      </c>
      <c r="L21" s="42"/>
      <c r="M21" s="42">
        <f>K21+L21</f>
        <v>1171800</v>
      </c>
    </row>
    <row r="22" spans="1:13" ht="79.5" customHeight="1" x14ac:dyDescent="0.25">
      <c r="A22" s="142" t="s">
        <v>228</v>
      </c>
      <c r="B22" s="142"/>
      <c r="C22" s="142"/>
      <c r="D22" s="142"/>
      <c r="E22" s="33" t="s">
        <v>64</v>
      </c>
      <c r="F22" s="33" t="s">
        <v>40</v>
      </c>
      <c r="G22" s="161">
        <v>3330180360</v>
      </c>
      <c r="H22" s="161"/>
      <c r="I22" s="161"/>
      <c r="J22" s="56">
        <v>100</v>
      </c>
      <c r="K22" s="42">
        <v>478194.17</v>
      </c>
      <c r="L22" s="42"/>
      <c r="M22" s="42">
        <f t="shared" ref="M22:M73" si="0">K22+L22</f>
        <v>478194.17</v>
      </c>
    </row>
    <row r="23" spans="1:13" ht="54" customHeight="1" x14ac:dyDescent="0.25">
      <c r="A23" s="142" t="s">
        <v>324</v>
      </c>
      <c r="B23" s="142"/>
      <c r="C23" s="142"/>
      <c r="D23" s="142"/>
      <c r="E23" s="33" t="s">
        <v>64</v>
      </c>
      <c r="F23" s="33" t="s">
        <v>40</v>
      </c>
      <c r="G23" s="124">
        <v>3330180360</v>
      </c>
      <c r="H23" s="124"/>
      <c r="I23" s="124"/>
      <c r="J23" s="35" t="s">
        <v>339</v>
      </c>
      <c r="K23" s="42">
        <v>28553.29</v>
      </c>
      <c r="L23" s="42"/>
      <c r="M23" s="42">
        <f t="shared" si="0"/>
        <v>28553.29</v>
      </c>
    </row>
    <row r="24" spans="1:13" ht="66.75" customHeight="1" x14ac:dyDescent="0.25">
      <c r="A24" s="160" t="s">
        <v>285</v>
      </c>
      <c r="B24" s="160"/>
      <c r="C24" s="160"/>
      <c r="D24" s="160"/>
      <c r="E24" s="33" t="s">
        <v>64</v>
      </c>
      <c r="F24" s="33" t="s">
        <v>40</v>
      </c>
      <c r="G24" s="161">
        <v>4190000280</v>
      </c>
      <c r="H24" s="161"/>
      <c r="I24" s="161"/>
      <c r="J24" s="56">
        <v>100</v>
      </c>
      <c r="K24" s="42">
        <v>19744451</v>
      </c>
      <c r="L24" s="42"/>
      <c r="M24" s="42">
        <f t="shared" si="0"/>
        <v>19744451</v>
      </c>
    </row>
    <row r="25" spans="1:13" ht="41.25" customHeight="1" x14ac:dyDescent="0.25">
      <c r="A25" s="160" t="s">
        <v>286</v>
      </c>
      <c r="B25" s="160"/>
      <c r="C25" s="160"/>
      <c r="D25" s="160"/>
      <c r="E25" s="33" t="s">
        <v>64</v>
      </c>
      <c r="F25" s="33" t="s">
        <v>40</v>
      </c>
      <c r="G25" s="161">
        <v>4190000280</v>
      </c>
      <c r="H25" s="161"/>
      <c r="I25" s="161"/>
      <c r="J25" s="56">
        <v>200</v>
      </c>
      <c r="K25" s="42">
        <v>849115.8</v>
      </c>
      <c r="L25" s="42"/>
      <c r="M25" s="42">
        <f t="shared" si="0"/>
        <v>849115.8</v>
      </c>
    </row>
    <row r="26" spans="1:13" ht="31.5" customHeight="1" x14ac:dyDescent="0.25">
      <c r="A26" s="160" t="s">
        <v>287</v>
      </c>
      <c r="B26" s="160"/>
      <c r="C26" s="160"/>
      <c r="D26" s="160"/>
      <c r="E26" s="33" t="s">
        <v>64</v>
      </c>
      <c r="F26" s="33" t="s">
        <v>40</v>
      </c>
      <c r="G26" s="161">
        <v>4190000280</v>
      </c>
      <c r="H26" s="161"/>
      <c r="I26" s="161"/>
      <c r="J26" s="56">
        <v>800</v>
      </c>
      <c r="K26" s="42">
        <v>5900</v>
      </c>
      <c r="L26" s="42"/>
      <c r="M26" s="42">
        <f t="shared" si="0"/>
        <v>5900</v>
      </c>
    </row>
    <row r="27" spans="1:13" ht="57.75" customHeight="1" x14ac:dyDescent="0.25">
      <c r="A27" s="142" t="s">
        <v>340</v>
      </c>
      <c r="B27" s="142"/>
      <c r="C27" s="142"/>
      <c r="D27" s="142"/>
      <c r="E27" s="33" t="s">
        <v>64</v>
      </c>
      <c r="F27" s="33" t="s">
        <v>70</v>
      </c>
      <c r="G27" s="124">
        <v>4490051200</v>
      </c>
      <c r="H27" s="124"/>
      <c r="I27" s="124"/>
      <c r="J27" s="19">
        <v>200</v>
      </c>
      <c r="K27" s="13">
        <v>226.34</v>
      </c>
      <c r="L27" s="42"/>
      <c r="M27" s="42">
        <f t="shared" si="0"/>
        <v>226.34</v>
      </c>
    </row>
    <row r="28" spans="1:13" ht="48" customHeight="1" x14ac:dyDescent="0.25">
      <c r="A28" s="160" t="s">
        <v>413</v>
      </c>
      <c r="B28" s="160"/>
      <c r="C28" s="160"/>
      <c r="D28" s="160"/>
      <c r="E28" s="33" t="s">
        <v>64</v>
      </c>
      <c r="F28" s="33" t="s">
        <v>43</v>
      </c>
      <c r="G28" s="161">
        <v>2890120600</v>
      </c>
      <c r="H28" s="161"/>
      <c r="I28" s="161"/>
      <c r="J28" s="56">
        <v>200</v>
      </c>
      <c r="K28" s="42">
        <v>582934.5</v>
      </c>
      <c r="L28" s="42">
        <v>-582934.5</v>
      </c>
      <c r="M28" s="42">
        <f t="shared" si="0"/>
        <v>0</v>
      </c>
    </row>
    <row r="29" spans="1:13" ht="45" customHeight="1" x14ac:dyDescent="0.25">
      <c r="A29" s="160" t="s">
        <v>413</v>
      </c>
      <c r="B29" s="160"/>
      <c r="C29" s="160"/>
      <c r="D29" s="160"/>
      <c r="E29" s="33" t="s">
        <v>64</v>
      </c>
      <c r="F29" s="33" t="s">
        <v>43</v>
      </c>
      <c r="G29" s="161" t="s">
        <v>451</v>
      </c>
      <c r="H29" s="161"/>
      <c r="I29" s="161"/>
      <c r="J29" s="56">
        <v>200</v>
      </c>
      <c r="K29" s="42">
        <v>1706550</v>
      </c>
      <c r="L29" s="42">
        <v>-1191220</v>
      </c>
      <c r="M29" s="42">
        <f t="shared" si="0"/>
        <v>515330</v>
      </c>
    </row>
    <row r="30" spans="1:13" ht="54.75" customHeight="1" x14ac:dyDescent="0.25">
      <c r="A30" s="160" t="s">
        <v>176</v>
      </c>
      <c r="B30" s="160"/>
      <c r="C30" s="160"/>
      <c r="D30" s="160"/>
      <c r="E30" s="33" t="s">
        <v>64</v>
      </c>
      <c r="F30" s="33" t="s">
        <v>43</v>
      </c>
      <c r="G30" s="161">
        <v>3110120800</v>
      </c>
      <c r="H30" s="161"/>
      <c r="I30" s="161"/>
      <c r="J30" s="56">
        <v>200</v>
      </c>
      <c r="K30" s="42">
        <v>400000</v>
      </c>
      <c r="L30" s="42"/>
      <c r="M30" s="42">
        <f t="shared" si="0"/>
        <v>400000</v>
      </c>
    </row>
    <row r="31" spans="1:13" ht="39.75" customHeight="1" x14ac:dyDescent="0.25">
      <c r="A31" s="160" t="s">
        <v>177</v>
      </c>
      <c r="B31" s="160"/>
      <c r="C31" s="160"/>
      <c r="D31" s="160"/>
      <c r="E31" s="33" t="s">
        <v>64</v>
      </c>
      <c r="F31" s="33" t="s">
        <v>43</v>
      </c>
      <c r="G31" s="161">
        <v>3110120810</v>
      </c>
      <c r="H31" s="161"/>
      <c r="I31" s="161"/>
      <c r="J31" s="56">
        <v>200</v>
      </c>
      <c r="K31" s="42">
        <v>100000</v>
      </c>
      <c r="L31" s="42"/>
      <c r="M31" s="42">
        <f t="shared" si="0"/>
        <v>100000</v>
      </c>
    </row>
    <row r="32" spans="1:13" ht="44.25" customHeight="1" x14ac:dyDescent="0.25">
      <c r="A32" s="160" t="s">
        <v>178</v>
      </c>
      <c r="B32" s="160"/>
      <c r="C32" s="160"/>
      <c r="D32" s="160"/>
      <c r="E32" s="33" t="s">
        <v>64</v>
      </c>
      <c r="F32" s="33" t="s">
        <v>43</v>
      </c>
      <c r="G32" s="161">
        <v>3110220820</v>
      </c>
      <c r="H32" s="161"/>
      <c r="I32" s="161"/>
      <c r="J32" s="56">
        <v>200</v>
      </c>
      <c r="K32" s="42">
        <v>1200000</v>
      </c>
      <c r="L32" s="42"/>
      <c r="M32" s="42">
        <f t="shared" si="0"/>
        <v>1200000</v>
      </c>
    </row>
    <row r="33" spans="1:13" ht="39" customHeight="1" x14ac:dyDescent="0.25">
      <c r="A33" s="160" t="s">
        <v>182</v>
      </c>
      <c r="B33" s="160"/>
      <c r="C33" s="160"/>
      <c r="D33" s="160"/>
      <c r="E33" s="33" t="s">
        <v>64</v>
      </c>
      <c r="F33" s="33" t="s">
        <v>43</v>
      </c>
      <c r="G33" s="161">
        <v>3210100700</v>
      </c>
      <c r="H33" s="161"/>
      <c r="I33" s="161"/>
      <c r="J33" s="56">
        <v>200</v>
      </c>
      <c r="K33" s="42">
        <v>40000</v>
      </c>
      <c r="L33" s="42"/>
      <c r="M33" s="42">
        <f t="shared" si="0"/>
        <v>40000</v>
      </c>
    </row>
    <row r="34" spans="1:13" ht="39.75" customHeight="1" x14ac:dyDescent="0.25">
      <c r="A34" s="160" t="s">
        <v>185</v>
      </c>
      <c r="B34" s="160"/>
      <c r="C34" s="160"/>
      <c r="D34" s="160"/>
      <c r="E34" s="33" t="s">
        <v>64</v>
      </c>
      <c r="F34" s="33" t="s">
        <v>43</v>
      </c>
      <c r="G34" s="161">
        <v>3220100740</v>
      </c>
      <c r="H34" s="161"/>
      <c r="I34" s="161"/>
      <c r="J34" s="56">
        <v>200</v>
      </c>
      <c r="K34" s="42">
        <v>10000</v>
      </c>
      <c r="L34" s="42"/>
      <c r="M34" s="42">
        <f t="shared" si="0"/>
        <v>10000</v>
      </c>
    </row>
    <row r="35" spans="1:13" ht="52.5" customHeight="1" x14ac:dyDescent="0.25">
      <c r="A35" s="160" t="s">
        <v>189</v>
      </c>
      <c r="B35" s="160"/>
      <c r="C35" s="160"/>
      <c r="D35" s="160"/>
      <c r="E35" s="33" t="s">
        <v>64</v>
      </c>
      <c r="F35" s="33" t="s">
        <v>43</v>
      </c>
      <c r="G35" s="161">
        <v>3310100810</v>
      </c>
      <c r="H35" s="161"/>
      <c r="I35" s="161"/>
      <c r="J35" s="56">
        <v>200</v>
      </c>
      <c r="K35" s="42">
        <v>620000</v>
      </c>
      <c r="L35" s="42"/>
      <c r="M35" s="42">
        <f t="shared" si="0"/>
        <v>620000</v>
      </c>
    </row>
    <row r="36" spans="1:13" ht="55.5" customHeight="1" x14ac:dyDescent="0.25">
      <c r="A36" s="160" t="s">
        <v>190</v>
      </c>
      <c r="B36" s="160"/>
      <c r="C36" s="160"/>
      <c r="D36" s="160"/>
      <c r="E36" s="33" t="s">
        <v>64</v>
      </c>
      <c r="F36" s="33" t="s">
        <v>43</v>
      </c>
      <c r="G36" s="161">
        <v>3310100840</v>
      </c>
      <c r="H36" s="161"/>
      <c r="I36" s="161"/>
      <c r="J36" s="56">
        <v>200</v>
      </c>
      <c r="K36" s="42">
        <v>100000</v>
      </c>
      <c r="L36" s="42">
        <v>-100000</v>
      </c>
      <c r="M36" s="42">
        <f t="shared" si="0"/>
        <v>0</v>
      </c>
    </row>
    <row r="37" spans="1:13" ht="56.25" customHeight="1" x14ac:dyDescent="0.25">
      <c r="A37" s="160" t="s">
        <v>193</v>
      </c>
      <c r="B37" s="160"/>
      <c r="C37" s="160"/>
      <c r="D37" s="160"/>
      <c r="E37" s="33" t="s">
        <v>64</v>
      </c>
      <c r="F37" s="33" t="s">
        <v>43</v>
      </c>
      <c r="G37" s="161">
        <v>3320100820</v>
      </c>
      <c r="H37" s="161"/>
      <c r="I37" s="161"/>
      <c r="J37" s="56">
        <v>200</v>
      </c>
      <c r="K37" s="42">
        <v>50000</v>
      </c>
      <c r="L37" s="42"/>
      <c r="M37" s="42">
        <f t="shared" si="0"/>
        <v>50000</v>
      </c>
    </row>
    <row r="38" spans="1:13" ht="45" customHeight="1" x14ac:dyDescent="0.25">
      <c r="A38" s="160" t="s">
        <v>106</v>
      </c>
      <c r="B38" s="160"/>
      <c r="C38" s="160"/>
      <c r="D38" s="160"/>
      <c r="E38" s="33" t="s">
        <v>64</v>
      </c>
      <c r="F38" s="33" t="s">
        <v>43</v>
      </c>
      <c r="G38" s="161">
        <v>3320100830</v>
      </c>
      <c r="H38" s="161"/>
      <c r="I38" s="161"/>
      <c r="J38" s="56">
        <v>200</v>
      </c>
      <c r="K38" s="42">
        <v>350000</v>
      </c>
      <c r="L38" s="42">
        <v>-200000</v>
      </c>
      <c r="M38" s="42">
        <f t="shared" si="0"/>
        <v>150000</v>
      </c>
    </row>
    <row r="39" spans="1:13" ht="82.5" customHeight="1" x14ac:dyDescent="0.25">
      <c r="A39" s="160" t="s">
        <v>453</v>
      </c>
      <c r="B39" s="160"/>
      <c r="C39" s="160"/>
      <c r="D39" s="160"/>
      <c r="E39" s="33" t="s">
        <v>64</v>
      </c>
      <c r="F39" s="33" t="s">
        <v>43</v>
      </c>
      <c r="G39" s="157">
        <v>4290000990</v>
      </c>
      <c r="H39" s="158"/>
      <c r="I39" s="159"/>
      <c r="J39" s="56">
        <v>200</v>
      </c>
      <c r="K39" s="42">
        <v>110000</v>
      </c>
      <c r="L39" s="42"/>
      <c r="M39" s="42">
        <f t="shared" si="0"/>
        <v>110000</v>
      </c>
    </row>
    <row r="40" spans="1:13" ht="30.75" customHeight="1" x14ac:dyDescent="0.25">
      <c r="A40" s="170" t="s">
        <v>296</v>
      </c>
      <c r="B40" s="170"/>
      <c r="C40" s="170"/>
      <c r="D40" s="170"/>
      <c r="E40" s="33" t="s">
        <v>64</v>
      </c>
      <c r="F40" s="33" t="s">
        <v>43</v>
      </c>
      <c r="G40" s="161">
        <v>4290020120</v>
      </c>
      <c r="H40" s="161"/>
      <c r="I40" s="161"/>
      <c r="J40" s="19">
        <v>800</v>
      </c>
      <c r="K40" s="42">
        <v>50000</v>
      </c>
      <c r="L40" s="42"/>
      <c r="M40" s="42">
        <f t="shared" si="0"/>
        <v>50000</v>
      </c>
    </row>
    <row r="41" spans="1:13" ht="55.5" customHeight="1" x14ac:dyDescent="0.25">
      <c r="A41" s="170" t="s">
        <v>297</v>
      </c>
      <c r="B41" s="170"/>
      <c r="C41" s="170"/>
      <c r="D41" s="170"/>
      <c r="E41" s="33" t="s">
        <v>64</v>
      </c>
      <c r="F41" s="33" t="s">
        <v>43</v>
      </c>
      <c r="G41" s="161">
        <v>4290020140</v>
      </c>
      <c r="H41" s="161"/>
      <c r="I41" s="161"/>
      <c r="J41" s="56">
        <v>200</v>
      </c>
      <c r="K41" s="42">
        <v>84000</v>
      </c>
      <c r="L41" s="42"/>
      <c r="M41" s="42">
        <f t="shared" si="0"/>
        <v>84000</v>
      </c>
    </row>
    <row r="42" spans="1:13" ht="22.5" customHeight="1" x14ac:dyDescent="0.25">
      <c r="A42" s="171" t="s">
        <v>446</v>
      </c>
      <c r="B42" s="172"/>
      <c r="C42" s="172"/>
      <c r="D42" s="173"/>
      <c r="E42" s="33" t="s">
        <v>64</v>
      </c>
      <c r="F42" s="33" t="s">
        <v>43</v>
      </c>
      <c r="G42" s="157">
        <v>4290000460</v>
      </c>
      <c r="H42" s="158"/>
      <c r="I42" s="159"/>
      <c r="J42" s="19">
        <v>800</v>
      </c>
      <c r="K42" s="42">
        <v>80000</v>
      </c>
      <c r="L42" s="42"/>
      <c r="M42" s="42">
        <f>K42+L42</f>
        <v>80000</v>
      </c>
    </row>
    <row r="43" spans="1:13" ht="69" customHeight="1" x14ac:dyDescent="0.25">
      <c r="A43" s="170" t="s">
        <v>375</v>
      </c>
      <c r="B43" s="170"/>
      <c r="C43" s="170"/>
      <c r="D43" s="170"/>
      <c r="E43" s="33" t="s">
        <v>64</v>
      </c>
      <c r="F43" s="33" t="s">
        <v>43</v>
      </c>
      <c r="G43" s="161">
        <v>4290007030</v>
      </c>
      <c r="H43" s="161"/>
      <c r="I43" s="161"/>
      <c r="J43" s="56">
        <v>300</v>
      </c>
      <c r="K43" s="42">
        <v>15000</v>
      </c>
      <c r="L43" s="42"/>
      <c r="M43" s="42">
        <f t="shared" si="0"/>
        <v>15000</v>
      </c>
    </row>
    <row r="44" spans="1:13" ht="43.5" customHeight="1" x14ac:dyDescent="0.25">
      <c r="A44" s="142" t="s">
        <v>107</v>
      </c>
      <c r="B44" s="142"/>
      <c r="C44" s="142"/>
      <c r="D44" s="142"/>
      <c r="E44" s="33" t="s">
        <v>64</v>
      </c>
      <c r="F44" s="33" t="s">
        <v>43</v>
      </c>
      <c r="G44" s="124">
        <v>4390080350</v>
      </c>
      <c r="H44" s="124"/>
      <c r="I44" s="124"/>
      <c r="J44" s="19">
        <v>200</v>
      </c>
      <c r="K44" s="13">
        <v>6170.4</v>
      </c>
      <c r="L44" s="42"/>
      <c r="M44" s="42">
        <f t="shared" si="0"/>
        <v>6170.4</v>
      </c>
    </row>
    <row r="45" spans="1:13" ht="58.5" customHeight="1" x14ac:dyDescent="0.25">
      <c r="A45" s="142" t="s">
        <v>346</v>
      </c>
      <c r="B45" s="142"/>
      <c r="C45" s="142"/>
      <c r="D45" s="142"/>
      <c r="E45" s="33" t="s">
        <v>64</v>
      </c>
      <c r="F45" s="33" t="s">
        <v>242</v>
      </c>
      <c r="G45" s="124">
        <v>4290020150</v>
      </c>
      <c r="H45" s="124"/>
      <c r="I45" s="124"/>
      <c r="J45" s="19">
        <v>200</v>
      </c>
      <c r="K45" s="13">
        <v>320000</v>
      </c>
      <c r="L45" s="42"/>
      <c r="M45" s="42">
        <f t="shared" si="0"/>
        <v>320000</v>
      </c>
    </row>
    <row r="46" spans="1:13" ht="42.75" customHeight="1" x14ac:dyDescent="0.25">
      <c r="A46" s="142" t="s">
        <v>334</v>
      </c>
      <c r="B46" s="142"/>
      <c r="C46" s="142"/>
      <c r="D46" s="142"/>
      <c r="E46" s="33" t="s">
        <v>64</v>
      </c>
      <c r="F46" s="33" t="s">
        <v>46</v>
      </c>
      <c r="G46" s="124" t="s">
        <v>407</v>
      </c>
      <c r="H46" s="124"/>
      <c r="I46" s="124"/>
      <c r="J46" s="19">
        <v>200</v>
      </c>
      <c r="K46" s="13">
        <v>88096</v>
      </c>
      <c r="L46" s="42"/>
      <c r="M46" s="42">
        <f t="shared" si="0"/>
        <v>88096</v>
      </c>
    </row>
    <row r="47" spans="1:13" ht="66.75" customHeight="1" x14ac:dyDescent="0.25">
      <c r="A47" s="142" t="s">
        <v>241</v>
      </c>
      <c r="B47" s="142"/>
      <c r="C47" s="142"/>
      <c r="D47" s="142"/>
      <c r="E47" s="33" t="s">
        <v>64</v>
      </c>
      <c r="F47" s="33" t="s">
        <v>46</v>
      </c>
      <c r="G47" s="124">
        <v>4390080370</v>
      </c>
      <c r="H47" s="124"/>
      <c r="I47" s="124"/>
      <c r="J47" s="19">
        <v>200</v>
      </c>
      <c r="K47" s="13">
        <v>385890.78</v>
      </c>
      <c r="L47" s="42"/>
      <c r="M47" s="42">
        <f t="shared" si="0"/>
        <v>385890.78</v>
      </c>
    </row>
    <row r="48" spans="1:13" ht="95.25" customHeight="1" x14ac:dyDescent="0.25">
      <c r="A48" s="142" t="s">
        <v>156</v>
      </c>
      <c r="B48" s="142"/>
      <c r="C48" s="142"/>
      <c r="D48" s="142"/>
      <c r="E48" s="33" t="s">
        <v>64</v>
      </c>
      <c r="F48" s="33" t="s">
        <v>46</v>
      </c>
      <c r="G48" s="124">
        <v>4390082400</v>
      </c>
      <c r="H48" s="124"/>
      <c r="I48" s="124"/>
      <c r="J48" s="19">
        <v>200</v>
      </c>
      <c r="K48" s="13">
        <v>228137</v>
      </c>
      <c r="L48" s="42"/>
      <c r="M48" s="42">
        <f t="shared" si="0"/>
        <v>228137</v>
      </c>
    </row>
    <row r="49" spans="1:13" ht="57.75" customHeight="1" x14ac:dyDescent="0.25">
      <c r="A49" s="174" t="s">
        <v>162</v>
      </c>
      <c r="B49" s="174"/>
      <c r="C49" s="174"/>
      <c r="D49" s="174"/>
      <c r="E49" s="33" t="s">
        <v>64</v>
      </c>
      <c r="F49" s="33" t="s">
        <v>47</v>
      </c>
      <c r="G49" s="161">
        <v>2710120400</v>
      </c>
      <c r="H49" s="161"/>
      <c r="I49" s="161"/>
      <c r="J49" s="56">
        <v>200</v>
      </c>
      <c r="K49" s="42">
        <v>940581</v>
      </c>
      <c r="L49" s="42"/>
      <c r="M49" s="42">
        <f t="shared" si="0"/>
        <v>940581</v>
      </c>
    </row>
    <row r="50" spans="1:13" ht="69" customHeight="1" x14ac:dyDescent="0.25">
      <c r="A50" s="174" t="s">
        <v>164</v>
      </c>
      <c r="B50" s="174"/>
      <c r="C50" s="174"/>
      <c r="D50" s="174"/>
      <c r="E50" s="33" t="s">
        <v>64</v>
      </c>
      <c r="F50" s="33" t="s">
        <v>47</v>
      </c>
      <c r="G50" s="161">
        <v>2720120410</v>
      </c>
      <c r="H50" s="161"/>
      <c r="I50" s="161"/>
      <c r="J50" s="56">
        <v>200</v>
      </c>
      <c r="K50" s="42">
        <v>414819.91</v>
      </c>
      <c r="L50" s="42"/>
      <c r="M50" s="42">
        <f t="shared" si="0"/>
        <v>414819.91</v>
      </c>
    </row>
    <row r="51" spans="1:13" ht="81" customHeight="1" x14ac:dyDescent="0.25">
      <c r="A51" s="160" t="s">
        <v>229</v>
      </c>
      <c r="B51" s="160"/>
      <c r="C51" s="160"/>
      <c r="D51" s="160"/>
      <c r="E51" s="33" t="s">
        <v>64</v>
      </c>
      <c r="F51" s="33" t="s">
        <v>47</v>
      </c>
      <c r="G51" s="161" t="s">
        <v>210</v>
      </c>
      <c r="H51" s="161"/>
      <c r="I51" s="161"/>
      <c r="J51" s="56">
        <v>200</v>
      </c>
      <c r="K51" s="42">
        <v>9544793.75</v>
      </c>
      <c r="L51" s="42"/>
      <c r="M51" s="42">
        <f t="shared" si="0"/>
        <v>9544793.75</v>
      </c>
    </row>
    <row r="52" spans="1:13" ht="55.5" customHeight="1" x14ac:dyDescent="0.25">
      <c r="A52" s="160" t="s">
        <v>435</v>
      </c>
      <c r="B52" s="160"/>
      <c r="C52" s="160"/>
      <c r="D52" s="160"/>
      <c r="E52" s="33" t="s">
        <v>64</v>
      </c>
      <c r="F52" s="33" t="s">
        <v>47</v>
      </c>
      <c r="G52" s="161" t="s">
        <v>434</v>
      </c>
      <c r="H52" s="161"/>
      <c r="I52" s="161"/>
      <c r="J52" s="56">
        <v>200</v>
      </c>
      <c r="K52" s="13">
        <v>4021537.61</v>
      </c>
      <c r="L52" s="13"/>
      <c r="M52" s="42">
        <f>K52+L52</f>
        <v>4021537.61</v>
      </c>
    </row>
    <row r="53" spans="1:13" ht="59.25" customHeight="1" x14ac:dyDescent="0.25">
      <c r="A53" s="142" t="s">
        <v>246</v>
      </c>
      <c r="B53" s="142"/>
      <c r="C53" s="142"/>
      <c r="D53" s="142"/>
      <c r="E53" s="33" t="s">
        <v>64</v>
      </c>
      <c r="F53" s="33" t="s">
        <v>48</v>
      </c>
      <c r="G53" s="124">
        <v>2410120200</v>
      </c>
      <c r="H53" s="124"/>
      <c r="I53" s="124"/>
      <c r="J53" s="19">
        <v>800</v>
      </c>
      <c r="K53" s="42">
        <v>30000</v>
      </c>
      <c r="L53" s="42"/>
      <c r="M53" s="42">
        <f t="shared" si="0"/>
        <v>30000</v>
      </c>
    </row>
    <row r="54" spans="1:13" ht="33" customHeight="1" x14ac:dyDescent="0.25">
      <c r="A54" s="160" t="s">
        <v>325</v>
      </c>
      <c r="B54" s="160"/>
      <c r="C54" s="160"/>
      <c r="D54" s="160"/>
      <c r="E54" s="33" t="s">
        <v>64</v>
      </c>
      <c r="F54" s="33" t="s">
        <v>48</v>
      </c>
      <c r="G54" s="161">
        <v>2910120700</v>
      </c>
      <c r="H54" s="161"/>
      <c r="I54" s="161"/>
      <c r="J54" s="56">
        <v>200</v>
      </c>
      <c r="K54" s="42">
        <v>550000</v>
      </c>
      <c r="L54" s="42">
        <v>-550000</v>
      </c>
      <c r="M54" s="42">
        <f t="shared" si="0"/>
        <v>0</v>
      </c>
    </row>
    <row r="55" spans="1:13" ht="28.5" customHeight="1" x14ac:dyDescent="0.25">
      <c r="A55" s="160" t="s">
        <v>278</v>
      </c>
      <c r="B55" s="160"/>
      <c r="C55" s="160"/>
      <c r="D55" s="160"/>
      <c r="E55" s="33" t="s">
        <v>64</v>
      </c>
      <c r="F55" s="33" t="s">
        <v>48</v>
      </c>
      <c r="G55" s="161">
        <v>2910220710</v>
      </c>
      <c r="H55" s="161"/>
      <c r="I55" s="161"/>
      <c r="J55" s="56">
        <v>200</v>
      </c>
      <c r="K55" s="42">
        <v>149119.04000000001</v>
      </c>
      <c r="L55" s="42">
        <v>-149119.04000000001</v>
      </c>
      <c r="M55" s="42">
        <f t="shared" si="0"/>
        <v>0</v>
      </c>
    </row>
    <row r="56" spans="1:13" ht="41.25" customHeight="1" x14ac:dyDescent="0.25">
      <c r="A56" s="160" t="s">
        <v>821</v>
      </c>
      <c r="B56" s="160"/>
      <c r="C56" s="160"/>
      <c r="D56" s="160"/>
      <c r="E56" s="33" t="s">
        <v>64</v>
      </c>
      <c r="F56" s="33" t="s">
        <v>48</v>
      </c>
      <c r="G56" s="125">
        <v>2910220710</v>
      </c>
      <c r="H56" s="162"/>
      <c r="I56" s="126"/>
      <c r="J56" s="56">
        <v>200</v>
      </c>
      <c r="K56" s="42"/>
      <c r="L56" s="42">
        <v>80000</v>
      </c>
      <c r="M56" s="42">
        <f t="shared" si="0"/>
        <v>80000</v>
      </c>
    </row>
    <row r="57" spans="1:13" ht="41.25" customHeight="1" x14ac:dyDescent="0.25">
      <c r="A57" s="160" t="s">
        <v>214</v>
      </c>
      <c r="B57" s="160"/>
      <c r="C57" s="160"/>
      <c r="D57" s="160"/>
      <c r="E57" s="33" t="s">
        <v>64</v>
      </c>
      <c r="F57" s="33" t="s">
        <v>48</v>
      </c>
      <c r="G57" s="161">
        <v>3120120850</v>
      </c>
      <c r="H57" s="161"/>
      <c r="I57" s="161"/>
      <c r="J57" s="56">
        <v>200</v>
      </c>
      <c r="K57" s="42">
        <v>550000</v>
      </c>
      <c r="L57" s="42">
        <v>-200000</v>
      </c>
      <c r="M57" s="42">
        <f t="shared" si="0"/>
        <v>350000</v>
      </c>
    </row>
    <row r="58" spans="1:13" ht="48.75" customHeight="1" x14ac:dyDescent="0.25">
      <c r="A58" s="160" t="s">
        <v>215</v>
      </c>
      <c r="B58" s="160"/>
      <c r="C58" s="160"/>
      <c r="D58" s="160"/>
      <c r="E58" s="33" t="s">
        <v>64</v>
      </c>
      <c r="F58" s="33" t="s">
        <v>48</v>
      </c>
      <c r="G58" s="161">
        <v>3120120860</v>
      </c>
      <c r="H58" s="161"/>
      <c r="I58" s="161"/>
      <c r="J58" s="56">
        <v>200</v>
      </c>
      <c r="K58" s="42">
        <v>250000</v>
      </c>
      <c r="L58" s="42">
        <v>-200000</v>
      </c>
      <c r="M58" s="42">
        <f t="shared" si="0"/>
        <v>50000</v>
      </c>
    </row>
    <row r="59" spans="1:13" ht="51.75" customHeight="1" x14ac:dyDescent="0.25">
      <c r="A59" s="160" t="s">
        <v>216</v>
      </c>
      <c r="B59" s="160"/>
      <c r="C59" s="160"/>
      <c r="D59" s="160"/>
      <c r="E59" s="33" t="s">
        <v>64</v>
      </c>
      <c r="F59" s="33" t="s">
        <v>48</v>
      </c>
      <c r="G59" s="161">
        <v>3120120870</v>
      </c>
      <c r="H59" s="161"/>
      <c r="I59" s="161"/>
      <c r="J59" s="56">
        <v>200</v>
      </c>
      <c r="K59" s="42">
        <v>75000</v>
      </c>
      <c r="L59" s="42">
        <v>-55000</v>
      </c>
      <c r="M59" s="42">
        <f t="shared" si="0"/>
        <v>20000</v>
      </c>
    </row>
    <row r="60" spans="1:13" ht="39.75" customHeight="1" x14ac:dyDescent="0.25">
      <c r="A60" s="153" t="s">
        <v>114</v>
      </c>
      <c r="B60" s="153"/>
      <c r="C60" s="153"/>
      <c r="D60" s="153"/>
      <c r="E60" s="33" t="s">
        <v>64</v>
      </c>
      <c r="F60" s="33" t="s">
        <v>48</v>
      </c>
      <c r="G60" s="117">
        <v>4290020180</v>
      </c>
      <c r="H60" s="117"/>
      <c r="I60" s="117"/>
      <c r="J60" s="49">
        <v>200</v>
      </c>
      <c r="K60" s="12">
        <v>400845</v>
      </c>
      <c r="L60" s="42">
        <v>-400845</v>
      </c>
      <c r="M60" s="42">
        <f t="shared" si="0"/>
        <v>0</v>
      </c>
    </row>
    <row r="61" spans="1:13" ht="44.25" customHeight="1" x14ac:dyDescent="0.25">
      <c r="A61" s="160" t="s">
        <v>168</v>
      </c>
      <c r="B61" s="160"/>
      <c r="C61" s="160"/>
      <c r="D61" s="160"/>
      <c r="E61" s="33" t="s">
        <v>64</v>
      </c>
      <c r="F61" s="33" t="s">
        <v>125</v>
      </c>
      <c r="G61" s="161">
        <v>2850120530</v>
      </c>
      <c r="H61" s="161"/>
      <c r="I61" s="161"/>
      <c r="J61" s="56">
        <v>200</v>
      </c>
      <c r="K61" s="42">
        <v>1120000</v>
      </c>
      <c r="L61" s="42"/>
      <c r="M61" s="42">
        <f t="shared" si="0"/>
        <v>1120000</v>
      </c>
    </row>
    <row r="62" spans="1:13" ht="42.75" customHeight="1" x14ac:dyDescent="0.25">
      <c r="A62" s="160" t="s">
        <v>123</v>
      </c>
      <c r="B62" s="160"/>
      <c r="C62" s="160"/>
      <c r="D62" s="160"/>
      <c r="E62" s="33" t="s">
        <v>64</v>
      </c>
      <c r="F62" s="33" t="s">
        <v>125</v>
      </c>
      <c r="G62" s="161">
        <v>2850120540</v>
      </c>
      <c r="H62" s="161"/>
      <c r="I62" s="161"/>
      <c r="J62" s="56">
        <v>200</v>
      </c>
      <c r="K62" s="42">
        <v>1428828</v>
      </c>
      <c r="L62" s="42">
        <v>-1428828</v>
      </c>
      <c r="M62" s="42">
        <f t="shared" si="0"/>
        <v>0</v>
      </c>
    </row>
    <row r="63" spans="1:13" ht="33" customHeight="1" x14ac:dyDescent="0.25">
      <c r="A63" s="160" t="s">
        <v>818</v>
      </c>
      <c r="B63" s="160"/>
      <c r="C63" s="160"/>
      <c r="D63" s="160"/>
      <c r="E63" s="33" t="s">
        <v>64</v>
      </c>
      <c r="F63" s="33" t="s">
        <v>125</v>
      </c>
      <c r="G63" s="161">
        <v>2850120540</v>
      </c>
      <c r="H63" s="161"/>
      <c r="I63" s="161"/>
      <c r="J63" s="56">
        <v>200</v>
      </c>
      <c r="K63" s="42"/>
      <c r="L63" s="42">
        <v>1428828</v>
      </c>
      <c r="M63" s="42">
        <f t="shared" ref="M63" si="1">K63+L63</f>
        <v>1428828</v>
      </c>
    </row>
    <row r="64" spans="1:13" ht="42.75" customHeight="1" x14ac:dyDescent="0.25">
      <c r="A64" s="171" t="s">
        <v>444</v>
      </c>
      <c r="B64" s="172"/>
      <c r="C64" s="172"/>
      <c r="D64" s="173"/>
      <c r="E64" s="33" t="s">
        <v>64</v>
      </c>
      <c r="F64" s="33" t="s">
        <v>125</v>
      </c>
      <c r="G64" s="127" t="s">
        <v>445</v>
      </c>
      <c r="H64" s="163"/>
      <c r="I64" s="128"/>
      <c r="J64" s="56">
        <v>200</v>
      </c>
      <c r="K64" s="42">
        <v>100000</v>
      </c>
      <c r="L64" s="42"/>
      <c r="M64" s="42">
        <f t="shared" si="0"/>
        <v>100000</v>
      </c>
    </row>
    <row r="65" spans="1:13" ht="58.5" customHeight="1" x14ac:dyDescent="0.25">
      <c r="A65" s="160" t="s">
        <v>465</v>
      </c>
      <c r="B65" s="160"/>
      <c r="C65" s="160"/>
      <c r="D65" s="160"/>
      <c r="E65" s="33" t="s">
        <v>64</v>
      </c>
      <c r="F65" s="33" t="s">
        <v>124</v>
      </c>
      <c r="G65" s="157">
        <v>2870160250</v>
      </c>
      <c r="H65" s="158"/>
      <c r="I65" s="159"/>
      <c r="J65" s="56">
        <v>800</v>
      </c>
      <c r="K65" s="42">
        <v>2000000</v>
      </c>
      <c r="L65" s="42"/>
      <c r="M65" s="42">
        <f t="shared" si="0"/>
        <v>2000000</v>
      </c>
    </row>
    <row r="66" spans="1:13" ht="44.25" customHeight="1" x14ac:dyDescent="0.25">
      <c r="A66" s="160" t="s">
        <v>463</v>
      </c>
      <c r="B66" s="160"/>
      <c r="C66" s="160"/>
      <c r="D66" s="160"/>
      <c r="E66" s="33" t="s">
        <v>64</v>
      </c>
      <c r="F66" s="33" t="s">
        <v>124</v>
      </c>
      <c r="G66" s="127" t="s">
        <v>464</v>
      </c>
      <c r="H66" s="163"/>
      <c r="I66" s="128"/>
      <c r="J66" s="18" t="s">
        <v>339</v>
      </c>
      <c r="K66" s="13">
        <v>7810404.5599999996</v>
      </c>
      <c r="L66" s="13"/>
      <c r="M66" s="13">
        <f>K66+L66</f>
        <v>7810404.5599999996</v>
      </c>
    </row>
    <row r="67" spans="1:13" ht="57" customHeight="1" x14ac:dyDescent="0.25">
      <c r="A67" s="160" t="s">
        <v>281</v>
      </c>
      <c r="B67" s="160"/>
      <c r="C67" s="160"/>
      <c r="D67" s="160"/>
      <c r="E67" s="33" t="s">
        <v>64</v>
      </c>
      <c r="F67" s="33" t="s">
        <v>124</v>
      </c>
      <c r="G67" s="161">
        <v>2920220760</v>
      </c>
      <c r="H67" s="161"/>
      <c r="I67" s="161"/>
      <c r="J67" s="56">
        <v>200</v>
      </c>
      <c r="K67" s="42">
        <v>200000</v>
      </c>
      <c r="L67" s="42">
        <v>-200000</v>
      </c>
      <c r="M67" s="42">
        <f t="shared" si="0"/>
        <v>0</v>
      </c>
    </row>
    <row r="68" spans="1:13" ht="47.25" customHeight="1" x14ac:dyDescent="0.25">
      <c r="A68" s="160" t="s">
        <v>409</v>
      </c>
      <c r="B68" s="160"/>
      <c r="C68" s="160"/>
      <c r="D68" s="160"/>
      <c r="E68" s="33" t="s">
        <v>64</v>
      </c>
      <c r="F68" s="33" t="s">
        <v>124</v>
      </c>
      <c r="G68" s="161">
        <v>4290020310</v>
      </c>
      <c r="H68" s="161"/>
      <c r="I68" s="161"/>
      <c r="J68" s="56">
        <v>200</v>
      </c>
      <c r="K68" s="42">
        <v>258234</v>
      </c>
      <c r="L68" s="42"/>
      <c r="M68" s="42">
        <f t="shared" si="0"/>
        <v>258234</v>
      </c>
    </row>
    <row r="69" spans="1:13" ht="52.5" customHeight="1" x14ac:dyDescent="0.25">
      <c r="A69" s="175" t="s">
        <v>327</v>
      </c>
      <c r="B69" s="175"/>
      <c r="C69" s="175"/>
      <c r="D69" s="175"/>
      <c r="E69" s="33" t="s">
        <v>64</v>
      </c>
      <c r="F69" s="33" t="s">
        <v>124</v>
      </c>
      <c r="G69" s="161">
        <v>4290090080</v>
      </c>
      <c r="H69" s="161"/>
      <c r="I69" s="161"/>
      <c r="J69" s="56">
        <v>800</v>
      </c>
      <c r="K69" s="42">
        <v>6238863.5</v>
      </c>
      <c r="L69" s="42"/>
      <c r="M69" s="42">
        <f t="shared" si="0"/>
        <v>6238863.5</v>
      </c>
    </row>
    <row r="70" spans="1:13" ht="43.5" customHeight="1" x14ac:dyDescent="0.25">
      <c r="A70" s="142" t="s">
        <v>252</v>
      </c>
      <c r="B70" s="142"/>
      <c r="C70" s="142"/>
      <c r="D70" s="142"/>
      <c r="E70" s="33" t="s">
        <v>64</v>
      </c>
      <c r="F70" s="33" t="s">
        <v>51</v>
      </c>
      <c r="G70" s="124">
        <v>2110100020</v>
      </c>
      <c r="H70" s="124"/>
      <c r="I70" s="124"/>
      <c r="J70" s="19">
        <v>200</v>
      </c>
      <c r="K70" s="42">
        <v>2300000</v>
      </c>
      <c r="L70" s="42">
        <v>-1495000</v>
      </c>
      <c r="M70" s="42">
        <f t="shared" si="0"/>
        <v>805000</v>
      </c>
    </row>
    <row r="71" spans="1:13" ht="33" customHeight="1" x14ac:dyDescent="0.25">
      <c r="A71" s="142" t="s">
        <v>92</v>
      </c>
      <c r="B71" s="142"/>
      <c r="C71" s="142"/>
      <c r="D71" s="142"/>
      <c r="E71" s="33" t="s">
        <v>64</v>
      </c>
      <c r="F71" s="33" t="s">
        <v>57</v>
      </c>
      <c r="G71" s="124">
        <v>4290007010</v>
      </c>
      <c r="H71" s="124"/>
      <c r="I71" s="124"/>
      <c r="J71" s="19">
        <v>300</v>
      </c>
      <c r="K71" s="42">
        <v>1791920</v>
      </c>
      <c r="L71" s="42"/>
      <c r="M71" s="42">
        <f t="shared" si="0"/>
        <v>1791920</v>
      </c>
    </row>
    <row r="72" spans="1:13" ht="55.5" customHeight="1" x14ac:dyDescent="0.25">
      <c r="A72" s="142" t="s">
        <v>454</v>
      </c>
      <c r="B72" s="142"/>
      <c r="C72" s="142"/>
      <c r="D72" s="142"/>
      <c r="E72" s="33" t="s">
        <v>64</v>
      </c>
      <c r="F72" s="33" t="s">
        <v>58</v>
      </c>
      <c r="G72" s="124" t="s">
        <v>209</v>
      </c>
      <c r="H72" s="124"/>
      <c r="I72" s="124"/>
      <c r="J72" s="38">
        <v>400</v>
      </c>
      <c r="K72" s="13">
        <v>1869337.14</v>
      </c>
      <c r="L72" s="42"/>
      <c r="M72" s="42">
        <f t="shared" si="0"/>
        <v>1869337.14</v>
      </c>
    </row>
    <row r="73" spans="1:13" ht="54.75" customHeight="1" x14ac:dyDescent="0.25">
      <c r="A73" s="170" t="s">
        <v>391</v>
      </c>
      <c r="B73" s="170"/>
      <c r="C73" s="170"/>
      <c r="D73" s="170"/>
      <c r="E73" s="33" t="s">
        <v>64</v>
      </c>
      <c r="F73" s="33">
        <v>1101</v>
      </c>
      <c r="G73" s="161">
        <v>2310100220</v>
      </c>
      <c r="H73" s="161"/>
      <c r="I73" s="161"/>
      <c r="J73" s="56">
        <v>200</v>
      </c>
      <c r="K73" s="42">
        <v>711274.87</v>
      </c>
      <c r="L73" s="42"/>
      <c r="M73" s="42">
        <f t="shared" si="0"/>
        <v>711274.87</v>
      </c>
    </row>
    <row r="74" spans="1:13" ht="21" customHeight="1" x14ac:dyDescent="0.25">
      <c r="A74" s="176" t="s">
        <v>63</v>
      </c>
      <c r="B74" s="176"/>
      <c r="C74" s="176"/>
      <c r="D74" s="176"/>
      <c r="E74" s="32" t="s">
        <v>65</v>
      </c>
      <c r="F74" s="33"/>
      <c r="G74" s="124"/>
      <c r="H74" s="124"/>
      <c r="I74" s="124"/>
      <c r="J74" s="19"/>
      <c r="K74" s="43">
        <f>SUM(K75:K76)</f>
        <v>934317</v>
      </c>
      <c r="L74" s="43">
        <f>SUM(L75:L76)</f>
        <v>0</v>
      </c>
      <c r="M74" s="43">
        <f>SUM(M75:M76)</f>
        <v>934317</v>
      </c>
    </row>
    <row r="75" spans="1:13" ht="68.25" customHeight="1" x14ac:dyDescent="0.25">
      <c r="A75" s="160" t="s">
        <v>282</v>
      </c>
      <c r="B75" s="160"/>
      <c r="C75" s="160"/>
      <c r="D75" s="160"/>
      <c r="E75" s="33" t="s">
        <v>65</v>
      </c>
      <c r="F75" s="33" t="s">
        <v>39</v>
      </c>
      <c r="G75" s="161">
        <v>4090000270</v>
      </c>
      <c r="H75" s="161"/>
      <c r="I75" s="161"/>
      <c r="J75" s="56">
        <v>100</v>
      </c>
      <c r="K75" s="42">
        <v>764159</v>
      </c>
      <c r="L75" s="42"/>
      <c r="M75" s="42">
        <f>K75+L75</f>
        <v>764159</v>
      </c>
    </row>
    <row r="76" spans="1:13" ht="43.5" customHeight="1" x14ac:dyDescent="0.25">
      <c r="A76" s="160" t="s">
        <v>283</v>
      </c>
      <c r="B76" s="160"/>
      <c r="C76" s="160"/>
      <c r="D76" s="160"/>
      <c r="E76" s="33" t="s">
        <v>65</v>
      </c>
      <c r="F76" s="33" t="s">
        <v>39</v>
      </c>
      <c r="G76" s="161">
        <v>4090000270</v>
      </c>
      <c r="H76" s="161"/>
      <c r="I76" s="161"/>
      <c r="J76" s="56">
        <v>200</v>
      </c>
      <c r="K76" s="42">
        <v>170158</v>
      </c>
      <c r="L76" s="42"/>
      <c r="M76" s="42">
        <f>K76+L76</f>
        <v>170158</v>
      </c>
    </row>
    <row r="77" spans="1:13" ht="25.5" customHeight="1" x14ac:dyDescent="0.25">
      <c r="A77" s="176" t="s">
        <v>4</v>
      </c>
      <c r="B77" s="176"/>
      <c r="C77" s="176"/>
      <c r="D77" s="176"/>
      <c r="E77" s="32" t="s">
        <v>5</v>
      </c>
      <c r="F77" s="34"/>
      <c r="G77" s="124"/>
      <c r="H77" s="124"/>
      <c r="I77" s="124"/>
      <c r="J77" s="55"/>
      <c r="K77" s="53">
        <f>SUM(K78:K131)</f>
        <v>71396368.469999999</v>
      </c>
      <c r="L77" s="53">
        <f>SUM(L78:L131)</f>
        <v>310866.44999999995</v>
      </c>
      <c r="M77" s="53">
        <f>SUM(M78:M131)</f>
        <v>71707234.920000002</v>
      </c>
    </row>
    <row r="78" spans="1:13" ht="69" customHeight="1" x14ac:dyDescent="0.25">
      <c r="A78" s="160" t="s">
        <v>291</v>
      </c>
      <c r="B78" s="160"/>
      <c r="C78" s="160"/>
      <c r="D78" s="160"/>
      <c r="E78" s="33" t="s">
        <v>5</v>
      </c>
      <c r="F78" s="33" t="s">
        <v>41</v>
      </c>
      <c r="G78" s="161">
        <v>4190000290</v>
      </c>
      <c r="H78" s="161"/>
      <c r="I78" s="161"/>
      <c r="J78" s="56">
        <v>100</v>
      </c>
      <c r="K78" s="42">
        <v>4986811</v>
      </c>
      <c r="L78" s="42"/>
      <c r="M78" s="42">
        <f t="shared" ref="M78:M131" si="2">K78+L78</f>
        <v>4986811</v>
      </c>
    </row>
    <row r="79" spans="1:13" ht="42.75" customHeight="1" x14ac:dyDescent="0.25">
      <c r="A79" s="160" t="s">
        <v>292</v>
      </c>
      <c r="B79" s="160"/>
      <c r="C79" s="160"/>
      <c r="D79" s="160"/>
      <c r="E79" s="33" t="s">
        <v>5</v>
      </c>
      <c r="F79" s="33" t="s">
        <v>41</v>
      </c>
      <c r="G79" s="161">
        <v>4190000290</v>
      </c>
      <c r="H79" s="161"/>
      <c r="I79" s="161"/>
      <c r="J79" s="56">
        <v>200</v>
      </c>
      <c r="K79" s="42">
        <v>225347</v>
      </c>
      <c r="L79" s="42"/>
      <c r="M79" s="42">
        <f t="shared" si="2"/>
        <v>225347</v>
      </c>
    </row>
    <row r="80" spans="1:13" ht="42.75" customHeight="1" x14ac:dyDescent="0.25">
      <c r="A80" s="160" t="s">
        <v>470</v>
      </c>
      <c r="B80" s="160"/>
      <c r="C80" s="160"/>
      <c r="D80" s="160"/>
      <c r="E80" s="33" t="s">
        <v>5</v>
      </c>
      <c r="F80" s="33" t="s">
        <v>41</v>
      </c>
      <c r="G80" s="161">
        <v>4190000290</v>
      </c>
      <c r="H80" s="161"/>
      <c r="I80" s="161"/>
      <c r="J80" s="56">
        <v>300</v>
      </c>
      <c r="K80" s="42">
        <v>8000</v>
      </c>
      <c r="L80" s="42"/>
      <c r="M80" s="42">
        <f t="shared" si="2"/>
        <v>8000</v>
      </c>
    </row>
    <row r="81" spans="1:13" ht="31.5" customHeight="1" x14ac:dyDescent="0.25">
      <c r="A81" s="160" t="s">
        <v>293</v>
      </c>
      <c r="B81" s="160"/>
      <c r="C81" s="160"/>
      <c r="D81" s="160"/>
      <c r="E81" s="33" t="s">
        <v>5</v>
      </c>
      <c r="F81" s="33" t="s">
        <v>41</v>
      </c>
      <c r="G81" s="161">
        <v>4190000290</v>
      </c>
      <c r="H81" s="161"/>
      <c r="I81" s="161"/>
      <c r="J81" s="56">
        <v>800</v>
      </c>
      <c r="K81" s="42">
        <v>2000</v>
      </c>
      <c r="L81" s="42"/>
      <c r="M81" s="42">
        <f t="shared" si="2"/>
        <v>2000</v>
      </c>
    </row>
    <row r="82" spans="1:13" ht="28.5" customHeight="1" x14ac:dyDescent="0.25">
      <c r="A82" s="160" t="s">
        <v>328</v>
      </c>
      <c r="B82" s="160"/>
      <c r="C82" s="160"/>
      <c r="D82" s="160"/>
      <c r="E82" s="33" t="s">
        <v>5</v>
      </c>
      <c r="F82" s="33" t="s">
        <v>42</v>
      </c>
      <c r="G82" s="161">
        <v>4290020090</v>
      </c>
      <c r="H82" s="161"/>
      <c r="I82" s="161"/>
      <c r="J82" s="56">
        <v>800</v>
      </c>
      <c r="K82" s="13">
        <v>1664112.2</v>
      </c>
      <c r="L82" s="42">
        <v>-103400</v>
      </c>
      <c r="M82" s="42">
        <f t="shared" si="2"/>
        <v>1560712.2</v>
      </c>
    </row>
    <row r="83" spans="1:13" ht="52.5" customHeight="1" x14ac:dyDescent="0.25">
      <c r="A83" s="160" t="s">
        <v>189</v>
      </c>
      <c r="B83" s="160"/>
      <c r="C83" s="160"/>
      <c r="D83" s="160"/>
      <c r="E83" s="33" t="s">
        <v>5</v>
      </c>
      <c r="F83" s="33" t="s">
        <v>43</v>
      </c>
      <c r="G83" s="161">
        <v>3310100810</v>
      </c>
      <c r="H83" s="161"/>
      <c r="I83" s="161"/>
      <c r="J83" s="56">
        <v>200</v>
      </c>
      <c r="K83" s="42">
        <v>280000</v>
      </c>
      <c r="L83" s="42"/>
      <c r="M83" s="42">
        <f t="shared" si="2"/>
        <v>280000</v>
      </c>
    </row>
    <row r="84" spans="1:13" ht="33.75" customHeight="1" x14ac:dyDescent="0.25">
      <c r="A84" s="160" t="s">
        <v>206</v>
      </c>
      <c r="B84" s="160"/>
      <c r="C84" s="160"/>
      <c r="D84" s="160"/>
      <c r="E84" s="33" t="s">
        <v>5</v>
      </c>
      <c r="F84" s="33" t="s">
        <v>43</v>
      </c>
      <c r="G84" s="161">
        <v>2240100230</v>
      </c>
      <c r="H84" s="161"/>
      <c r="I84" s="161"/>
      <c r="J84" s="56">
        <v>200</v>
      </c>
      <c r="K84" s="42">
        <v>1401000</v>
      </c>
      <c r="L84" s="42">
        <v>93400</v>
      </c>
      <c r="M84" s="42">
        <f t="shared" si="2"/>
        <v>1494400</v>
      </c>
    </row>
    <row r="85" spans="1:13" ht="186.75" customHeight="1" x14ac:dyDescent="0.25">
      <c r="A85" s="160" t="s">
        <v>460</v>
      </c>
      <c r="B85" s="160"/>
      <c r="C85" s="160"/>
      <c r="D85" s="160"/>
      <c r="E85" s="33" t="s">
        <v>5</v>
      </c>
      <c r="F85" s="33" t="s">
        <v>43</v>
      </c>
      <c r="G85" s="144">
        <v>4290090390</v>
      </c>
      <c r="H85" s="164"/>
      <c r="I85" s="145"/>
      <c r="J85" s="56">
        <v>800</v>
      </c>
      <c r="K85" s="42">
        <v>1016199</v>
      </c>
      <c r="L85" s="42"/>
      <c r="M85" s="42">
        <f>K85+L85</f>
        <v>1016199</v>
      </c>
    </row>
    <row r="86" spans="1:13" ht="79.5" customHeight="1" x14ac:dyDescent="0.25">
      <c r="A86" s="142" t="s">
        <v>298</v>
      </c>
      <c r="B86" s="142"/>
      <c r="C86" s="142"/>
      <c r="D86" s="142"/>
      <c r="E86" s="33" t="s">
        <v>5</v>
      </c>
      <c r="F86" s="33" t="s">
        <v>242</v>
      </c>
      <c r="G86" s="124">
        <v>4290000300</v>
      </c>
      <c r="H86" s="124"/>
      <c r="I86" s="124"/>
      <c r="J86" s="19">
        <v>100</v>
      </c>
      <c r="K86" s="13">
        <v>4297012</v>
      </c>
      <c r="L86" s="42"/>
      <c r="M86" s="42">
        <f t="shared" si="2"/>
        <v>4297012</v>
      </c>
    </row>
    <row r="87" spans="1:13" ht="54.75" customHeight="1" x14ac:dyDescent="0.25">
      <c r="A87" s="142" t="s">
        <v>299</v>
      </c>
      <c r="B87" s="142"/>
      <c r="C87" s="142"/>
      <c r="D87" s="142"/>
      <c r="E87" s="33" t="s">
        <v>5</v>
      </c>
      <c r="F87" s="33" t="s">
        <v>242</v>
      </c>
      <c r="G87" s="124">
        <v>4290000300</v>
      </c>
      <c r="H87" s="124"/>
      <c r="I87" s="124"/>
      <c r="J87" s="19">
        <v>200</v>
      </c>
      <c r="K87" s="13">
        <v>4093694</v>
      </c>
      <c r="L87" s="42"/>
      <c r="M87" s="42">
        <f t="shared" si="2"/>
        <v>4093694</v>
      </c>
    </row>
    <row r="88" spans="1:13" ht="48" customHeight="1" x14ac:dyDescent="0.25">
      <c r="A88" s="142" t="s">
        <v>300</v>
      </c>
      <c r="B88" s="142"/>
      <c r="C88" s="142"/>
      <c r="D88" s="142"/>
      <c r="E88" s="33" t="s">
        <v>5</v>
      </c>
      <c r="F88" s="33" t="s">
        <v>242</v>
      </c>
      <c r="G88" s="124">
        <v>4290000300</v>
      </c>
      <c r="H88" s="124"/>
      <c r="I88" s="124"/>
      <c r="J88" s="19">
        <v>800</v>
      </c>
      <c r="K88" s="13">
        <v>8046</v>
      </c>
      <c r="L88" s="42"/>
      <c r="M88" s="42">
        <f t="shared" si="2"/>
        <v>8046</v>
      </c>
    </row>
    <row r="89" spans="1:13" ht="66.75" customHeight="1" x14ac:dyDescent="0.25">
      <c r="A89" s="142" t="s">
        <v>147</v>
      </c>
      <c r="B89" s="142"/>
      <c r="C89" s="142"/>
      <c r="D89" s="142"/>
      <c r="E89" s="33" t="s">
        <v>5</v>
      </c>
      <c r="F89" s="33" t="s">
        <v>242</v>
      </c>
      <c r="G89" s="124">
        <v>4290002181</v>
      </c>
      <c r="H89" s="124"/>
      <c r="I89" s="124"/>
      <c r="J89" s="19">
        <v>100</v>
      </c>
      <c r="K89" s="13">
        <v>653619</v>
      </c>
      <c r="L89" s="42"/>
      <c r="M89" s="42">
        <f t="shared" si="2"/>
        <v>653619</v>
      </c>
    </row>
    <row r="90" spans="1:13" ht="68.25" customHeight="1" x14ac:dyDescent="0.25">
      <c r="A90" s="142" t="s">
        <v>148</v>
      </c>
      <c r="B90" s="142"/>
      <c r="C90" s="142"/>
      <c r="D90" s="142"/>
      <c r="E90" s="33" t="s">
        <v>5</v>
      </c>
      <c r="F90" s="33" t="s">
        <v>242</v>
      </c>
      <c r="G90" s="124">
        <v>4290002182</v>
      </c>
      <c r="H90" s="124"/>
      <c r="I90" s="124"/>
      <c r="J90" s="19">
        <v>100</v>
      </c>
      <c r="K90" s="13">
        <v>625189</v>
      </c>
      <c r="L90" s="42"/>
      <c r="M90" s="42">
        <f t="shared" si="2"/>
        <v>625189</v>
      </c>
    </row>
    <row r="91" spans="1:13" ht="66.75" customHeight="1" x14ac:dyDescent="0.25">
      <c r="A91" s="160" t="s">
        <v>406</v>
      </c>
      <c r="B91" s="160"/>
      <c r="C91" s="160"/>
      <c r="D91" s="160"/>
      <c r="E91" s="33" t="s">
        <v>5</v>
      </c>
      <c r="F91" s="33" t="s">
        <v>242</v>
      </c>
      <c r="G91" s="124">
        <v>4290008100</v>
      </c>
      <c r="H91" s="124"/>
      <c r="I91" s="124"/>
      <c r="J91" s="19">
        <v>500</v>
      </c>
      <c r="K91" s="13">
        <v>1399200</v>
      </c>
      <c r="L91" s="42"/>
      <c r="M91" s="42">
        <f t="shared" si="2"/>
        <v>1399200</v>
      </c>
    </row>
    <row r="92" spans="1:13" ht="47.25" customHeight="1" x14ac:dyDescent="0.25">
      <c r="A92" s="160" t="s">
        <v>368</v>
      </c>
      <c r="B92" s="160"/>
      <c r="C92" s="160"/>
      <c r="D92" s="160"/>
      <c r="E92" s="33" t="s">
        <v>5</v>
      </c>
      <c r="F92" s="33" t="s">
        <v>47</v>
      </c>
      <c r="G92" s="124">
        <v>2710108010</v>
      </c>
      <c r="H92" s="124"/>
      <c r="I92" s="124"/>
      <c r="J92" s="19">
        <v>500</v>
      </c>
      <c r="K92" s="13">
        <v>8635418</v>
      </c>
      <c r="L92" s="42"/>
      <c r="M92" s="42">
        <f t="shared" si="2"/>
        <v>8635418</v>
      </c>
    </row>
    <row r="93" spans="1:13" ht="72" customHeight="1" x14ac:dyDescent="0.25">
      <c r="A93" s="160" t="s">
        <v>469</v>
      </c>
      <c r="B93" s="160"/>
      <c r="C93" s="160"/>
      <c r="D93" s="160"/>
      <c r="E93" s="33" t="s">
        <v>5</v>
      </c>
      <c r="F93" s="33" t="s">
        <v>47</v>
      </c>
      <c r="G93" s="125">
        <v>2720108020</v>
      </c>
      <c r="H93" s="162"/>
      <c r="I93" s="126"/>
      <c r="J93" s="19">
        <v>500</v>
      </c>
      <c r="K93" s="42">
        <v>512458.55</v>
      </c>
      <c r="L93" s="42"/>
      <c r="M93" s="42">
        <f>K93+L93</f>
        <v>512458.55</v>
      </c>
    </row>
    <row r="94" spans="1:13" ht="31.5" customHeight="1" x14ac:dyDescent="0.25">
      <c r="A94" s="171" t="s">
        <v>447</v>
      </c>
      <c r="B94" s="172"/>
      <c r="C94" s="172"/>
      <c r="D94" s="173"/>
      <c r="E94" s="33" t="s">
        <v>5</v>
      </c>
      <c r="F94" s="33" t="s">
        <v>47</v>
      </c>
      <c r="G94" s="144">
        <v>4290008020</v>
      </c>
      <c r="H94" s="164"/>
      <c r="I94" s="145"/>
      <c r="J94" s="19">
        <v>500</v>
      </c>
      <c r="K94" s="13">
        <v>300000</v>
      </c>
      <c r="L94" s="13"/>
      <c r="M94" s="42">
        <f t="shared" si="2"/>
        <v>300000</v>
      </c>
    </row>
    <row r="95" spans="1:13" ht="43.5" customHeight="1" x14ac:dyDescent="0.25">
      <c r="A95" s="160" t="s">
        <v>421</v>
      </c>
      <c r="B95" s="160"/>
      <c r="C95" s="160"/>
      <c r="D95" s="160"/>
      <c r="E95" s="33" t="s">
        <v>5</v>
      </c>
      <c r="F95" s="33" t="s">
        <v>47</v>
      </c>
      <c r="G95" s="144">
        <v>4290008150</v>
      </c>
      <c r="H95" s="164"/>
      <c r="I95" s="145"/>
      <c r="J95" s="19">
        <v>500</v>
      </c>
      <c r="K95" s="13">
        <v>900000</v>
      </c>
      <c r="L95" s="13"/>
      <c r="M95" s="42">
        <f t="shared" si="2"/>
        <v>900000</v>
      </c>
    </row>
    <row r="96" spans="1:13" ht="82.5" customHeight="1" x14ac:dyDescent="0.25">
      <c r="A96" s="142" t="s">
        <v>461</v>
      </c>
      <c r="B96" s="142"/>
      <c r="C96" s="142"/>
      <c r="D96" s="142"/>
      <c r="E96" s="33" t="s">
        <v>5</v>
      </c>
      <c r="F96" s="33" t="s">
        <v>47</v>
      </c>
      <c r="G96" s="127" t="s">
        <v>462</v>
      </c>
      <c r="H96" s="163"/>
      <c r="I96" s="128"/>
      <c r="J96" s="19">
        <v>500</v>
      </c>
      <c r="K96" s="13">
        <v>265672</v>
      </c>
      <c r="L96" s="13"/>
      <c r="M96" s="13">
        <f>K96+L96</f>
        <v>265672</v>
      </c>
    </row>
    <row r="97" spans="1:13" ht="80.25" customHeight="1" x14ac:dyDescent="0.25">
      <c r="A97" s="160" t="s">
        <v>411</v>
      </c>
      <c r="B97" s="160"/>
      <c r="C97" s="160"/>
      <c r="D97" s="160"/>
      <c r="E97" s="33" t="s">
        <v>5</v>
      </c>
      <c r="F97" s="33" t="s">
        <v>48</v>
      </c>
      <c r="G97" s="161">
        <v>2410160010</v>
      </c>
      <c r="H97" s="161"/>
      <c r="I97" s="161"/>
      <c r="J97" s="56">
        <v>800</v>
      </c>
      <c r="K97" s="42">
        <v>235000</v>
      </c>
      <c r="L97" s="42"/>
      <c r="M97" s="42">
        <f t="shared" si="2"/>
        <v>235000</v>
      </c>
    </row>
    <row r="98" spans="1:13" ht="93" customHeight="1" x14ac:dyDescent="0.25">
      <c r="A98" s="160" t="s">
        <v>412</v>
      </c>
      <c r="B98" s="160"/>
      <c r="C98" s="160"/>
      <c r="D98" s="160"/>
      <c r="E98" s="33" t="s">
        <v>5</v>
      </c>
      <c r="F98" s="33" t="s">
        <v>48</v>
      </c>
      <c r="G98" s="161">
        <v>2410160020</v>
      </c>
      <c r="H98" s="161"/>
      <c r="I98" s="161"/>
      <c r="J98" s="56">
        <v>800</v>
      </c>
      <c r="K98" s="42">
        <v>235000</v>
      </c>
      <c r="L98" s="42"/>
      <c r="M98" s="42">
        <f t="shared" si="2"/>
        <v>235000</v>
      </c>
    </row>
    <row r="99" spans="1:13" ht="43.5" customHeight="1" x14ac:dyDescent="0.25">
      <c r="A99" s="160" t="s">
        <v>466</v>
      </c>
      <c r="B99" s="160"/>
      <c r="C99" s="160"/>
      <c r="D99" s="160"/>
      <c r="E99" s="33" t="s">
        <v>5</v>
      </c>
      <c r="F99" s="33" t="s">
        <v>125</v>
      </c>
      <c r="G99" s="157" t="s">
        <v>467</v>
      </c>
      <c r="H99" s="158"/>
      <c r="I99" s="159"/>
      <c r="J99" s="56">
        <v>500</v>
      </c>
      <c r="K99" s="13">
        <v>614372</v>
      </c>
      <c r="L99" s="13"/>
      <c r="M99" s="42">
        <f>K99+L99</f>
        <v>614372</v>
      </c>
    </row>
    <row r="100" spans="1:13" ht="58.5" customHeight="1" x14ac:dyDescent="0.25">
      <c r="A100" s="160" t="s">
        <v>393</v>
      </c>
      <c r="B100" s="160"/>
      <c r="C100" s="160"/>
      <c r="D100" s="160"/>
      <c r="E100" s="33" t="s">
        <v>5</v>
      </c>
      <c r="F100" s="33" t="s">
        <v>125</v>
      </c>
      <c r="G100" s="161">
        <v>2850260200</v>
      </c>
      <c r="H100" s="161"/>
      <c r="I100" s="161"/>
      <c r="J100" s="56">
        <v>800</v>
      </c>
      <c r="K100" s="42">
        <v>1114800</v>
      </c>
      <c r="L100" s="42"/>
      <c r="M100" s="42">
        <f t="shared" si="2"/>
        <v>1114800</v>
      </c>
    </row>
    <row r="101" spans="1:13" ht="53.25" customHeight="1" x14ac:dyDescent="0.25">
      <c r="A101" s="142" t="s">
        <v>247</v>
      </c>
      <c r="B101" s="142"/>
      <c r="C101" s="142"/>
      <c r="D101" s="142"/>
      <c r="E101" s="33" t="s">
        <v>5</v>
      </c>
      <c r="F101" s="33" t="s">
        <v>124</v>
      </c>
      <c r="G101" s="124">
        <v>2860160230</v>
      </c>
      <c r="H101" s="124"/>
      <c r="I101" s="124"/>
      <c r="J101" s="19">
        <v>800</v>
      </c>
      <c r="K101" s="13">
        <v>300000</v>
      </c>
      <c r="L101" s="42"/>
      <c r="M101" s="42">
        <f t="shared" si="2"/>
        <v>300000</v>
      </c>
    </row>
    <row r="102" spans="1:13" ht="67.5" customHeight="1" x14ac:dyDescent="0.25">
      <c r="A102" s="142" t="s">
        <v>240</v>
      </c>
      <c r="B102" s="142"/>
      <c r="C102" s="142"/>
      <c r="D102" s="142"/>
      <c r="E102" s="33" t="s">
        <v>5</v>
      </c>
      <c r="F102" s="33" t="s">
        <v>124</v>
      </c>
      <c r="G102" s="124">
        <v>2870160240</v>
      </c>
      <c r="H102" s="124"/>
      <c r="I102" s="124"/>
      <c r="J102" s="56">
        <v>800</v>
      </c>
      <c r="K102" s="13">
        <v>16241129</v>
      </c>
      <c r="L102" s="42"/>
      <c r="M102" s="42">
        <f t="shared" si="2"/>
        <v>16241129</v>
      </c>
    </row>
    <row r="103" spans="1:13" ht="45.75" customHeight="1" x14ac:dyDescent="0.25">
      <c r="A103" s="165" t="s">
        <v>421</v>
      </c>
      <c r="B103" s="165"/>
      <c r="C103" s="165"/>
      <c r="D103" s="165"/>
      <c r="E103" s="33" t="s">
        <v>5</v>
      </c>
      <c r="F103" s="33" t="s">
        <v>124</v>
      </c>
      <c r="G103" s="117">
        <v>4290008150</v>
      </c>
      <c r="H103" s="117"/>
      <c r="I103" s="117"/>
      <c r="J103" s="19">
        <v>500</v>
      </c>
      <c r="K103" s="42">
        <v>418378.56</v>
      </c>
      <c r="L103" s="42"/>
      <c r="M103" s="42">
        <f>K103+L103</f>
        <v>418378.56</v>
      </c>
    </row>
    <row r="104" spans="1:13" ht="42.75" customHeight="1" x14ac:dyDescent="0.25">
      <c r="A104" s="160" t="s">
        <v>369</v>
      </c>
      <c r="B104" s="160"/>
      <c r="C104" s="160"/>
      <c r="D104" s="160"/>
      <c r="E104" s="33" t="s">
        <v>5</v>
      </c>
      <c r="F104" s="33" t="s">
        <v>126</v>
      </c>
      <c r="G104" s="124">
        <v>2860108050</v>
      </c>
      <c r="H104" s="124"/>
      <c r="I104" s="124"/>
      <c r="J104" s="56">
        <v>500</v>
      </c>
      <c r="K104" s="13">
        <v>962900</v>
      </c>
      <c r="L104" s="42"/>
      <c r="M104" s="42">
        <f t="shared" si="2"/>
        <v>962900</v>
      </c>
    </row>
    <row r="105" spans="1:13" ht="48" customHeight="1" x14ac:dyDescent="0.25">
      <c r="A105" s="160" t="s">
        <v>371</v>
      </c>
      <c r="B105" s="160"/>
      <c r="C105" s="160"/>
      <c r="D105" s="160"/>
      <c r="E105" s="33" t="s">
        <v>5</v>
      </c>
      <c r="F105" s="33" t="s">
        <v>126</v>
      </c>
      <c r="G105" s="124">
        <v>2880108070</v>
      </c>
      <c r="H105" s="124"/>
      <c r="I105" s="124"/>
      <c r="J105" s="56">
        <v>500</v>
      </c>
      <c r="K105" s="13">
        <v>600000</v>
      </c>
      <c r="L105" s="42"/>
      <c r="M105" s="42">
        <f t="shared" si="2"/>
        <v>600000</v>
      </c>
    </row>
    <row r="106" spans="1:13" ht="69.75" customHeight="1" x14ac:dyDescent="0.25">
      <c r="A106" s="160" t="s">
        <v>376</v>
      </c>
      <c r="B106" s="160"/>
      <c r="C106" s="160"/>
      <c r="D106" s="160"/>
      <c r="E106" s="33" t="s">
        <v>5</v>
      </c>
      <c r="F106" s="33" t="s">
        <v>126</v>
      </c>
      <c r="G106" s="124" t="s">
        <v>377</v>
      </c>
      <c r="H106" s="124"/>
      <c r="I106" s="124"/>
      <c r="J106" s="56">
        <v>500</v>
      </c>
      <c r="K106" s="13">
        <v>1181061</v>
      </c>
      <c r="L106" s="42"/>
      <c r="M106" s="42">
        <f t="shared" si="2"/>
        <v>1181061</v>
      </c>
    </row>
    <row r="107" spans="1:13" ht="46.5" customHeight="1" x14ac:dyDescent="0.25">
      <c r="A107" s="165" t="s">
        <v>421</v>
      </c>
      <c r="B107" s="165"/>
      <c r="C107" s="165"/>
      <c r="D107" s="165"/>
      <c r="E107" s="33" t="s">
        <v>5</v>
      </c>
      <c r="F107" s="33" t="s">
        <v>126</v>
      </c>
      <c r="G107" s="117">
        <v>4290008150</v>
      </c>
      <c r="H107" s="117"/>
      <c r="I107" s="117"/>
      <c r="J107" s="19">
        <v>500</v>
      </c>
      <c r="K107" s="42">
        <v>2086766</v>
      </c>
      <c r="L107" s="42"/>
      <c r="M107" s="42">
        <f t="shared" si="2"/>
        <v>2086766</v>
      </c>
    </row>
    <row r="108" spans="1:13" ht="86.25" customHeight="1" x14ac:dyDescent="0.25">
      <c r="A108" s="160" t="s">
        <v>269</v>
      </c>
      <c r="B108" s="160"/>
      <c r="C108" s="160"/>
      <c r="D108" s="160"/>
      <c r="E108" s="33" t="s">
        <v>5</v>
      </c>
      <c r="F108" s="33" t="s">
        <v>135</v>
      </c>
      <c r="G108" s="161">
        <v>2220100210</v>
      </c>
      <c r="H108" s="161"/>
      <c r="I108" s="161"/>
      <c r="J108" s="56">
        <v>100</v>
      </c>
      <c r="K108" s="42">
        <v>1344827.44</v>
      </c>
      <c r="L108" s="42">
        <v>-25432.31</v>
      </c>
      <c r="M108" s="42">
        <f t="shared" si="2"/>
        <v>1319395.1299999999</v>
      </c>
    </row>
    <row r="109" spans="1:13" ht="53.25" customHeight="1" x14ac:dyDescent="0.25">
      <c r="A109" s="160" t="s">
        <v>270</v>
      </c>
      <c r="B109" s="160"/>
      <c r="C109" s="160"/>
      <c r="D109" s="160"/>
      <c r="E109" s="33" t="s">
        <v>5</v>
      </c>
      <c r="F109" s="33" t="s">
        <v>135</v>
      </c>
      <c r="G109" s="161">
        <v>2220100210</v>
      </c>
      <c r="H109" s="161"/>
      <c r="I109" s="161"/>
      <c r="J109" s="56">
        <v>200</v>
      </c>
      <c r="K109" s="42">
        <v>82347</v>
      </c>
      <c r="L109" s="42">
        <v>10565.3</v>
      </c>
      <c r="M109" s="42">
        <f t="shared" si="2"/>
        <v>92912.3</v>
      </c>
    </row>
    <row r="110" spans="1:13" ht="108" customHeight="1" x14ac:dyDescent="0.25">
      <c r="A110" s="160" t="s">
        <v>320</v>
      </c>
      <c r="B110" s="160"/>
      <c r="C110" s="160"/>
      <c r="D110" s="160"/>
      <c r="E110" s="33" t="s">
        <v>5</v>
      </c>
      <c r="F110" s="33" t="s">
        <v>135</v>
      </c>
      <c r="G110" s="161" t="s">
        <v>321</v>
      </c>
      <c r="H110" s="161"/>
      <c r="I110" s="161"/>
      <c r="J110" s="56">
        <v>100</v>
      </c>
      <c r="K110" s="13">
        <v>56498.559999999998</v>
      </c>
      <c r="L110" s="13">
        <v>24867.01</v>
      </c>
      <c r="M110" s="13">
        <f t="shared" si="2"/>
        <v>81365.569999999992</v>
      </c>
    </row>
    <row r="111" spans="1:13" ht="110.25" customHeight="1" x14ac:dyDescent="0.25">
      <c r="A111" s="160" t="s">
        <v>322</v>
      </c>
      <c r="B111" s="160"/>
      <c r="C111" s="160"/>
      <c r="D111" s="160"/>
      <c r="E111" s="33" t="s">
        <v>5</v>
      </c>
      <c r="F111" s="33" t="s">
        <v>135</v>
      </c>
      <c r="G111" s="161">
        <v>2220181430</v>
      </c>
      <c r="H111" s="161"/>
      <c r="I111" s="161"/>
      <c r="J111" s="56">
        <v>100</v>
      </c>
      <c r="K111" s="13">
        <v>508487</v>
      </c>
      <c r="L111" s="13">
        <v>223803.16</v>
      </c>
      <c r="M111" s="13">
        <f t="shared" si="2"/>
        <v>732290.16</v>
      </c>
    </row>
    <row r="112" spans="1:13" ht="69.75" customHeight="1" x14ac:dyDescent="0.25">
      <c r="A112" s="177" t="s">
        <v>147</v>
      </c>
      <c r="B112" s="177"/>
      <c r="C112" s="177"/>
      <c r="D112" s="177"/>
      <c r="E112" s="33" t="s">
        <v>5</v>
      </c>
      <c r="F112" s="33" t="s">
        <v>135</v>
      </c>
      <c r="G112" s="161">
        <v>2220102181</v>
      </c>
      <c r="H112" s="161"/>
      <c r="I112" s="161"/>
      <c r="J112" s="56">
        <v>100</v>
      </c>
      <c r="K112" s="13">
        <v>203262</v>
      </c>
      <c r="L112" s="42"/>
      <c r="M112" s="42">
        <f t="shared" si="2"/>
        <v>203262</v>
      </c>
    </row>
    <row r="113" spans="1:13" ht="71.25" customHeight="1" x14ac:dyDescent="0.25">
      <c r="A113" s="177" t="s">
        <v>148</v>
      </c>
      <c r="B113" s="177"/>
      <c r="C113" s="177"/>
      <c r="D113" s="177"/>
      <c r="E113" s="33" t="s">
        <v>5</v>
      </c>
      <c r="F113" s="33" t="s">
        <v>135</v>
      </c>
      <c r="G113" s="161">
        <v>2220102182</v>
      </c>
      <c r="H113" s="161"/>
      <c r="I113" s="161"/>
      <c r="J113" s="56">
        <v>100</v>
      </c>
      <c r="K113" s="13">
        <v>298568</v>
      </c>
      <c r="L113" s="42"/>
      <c r="M113" s="42">
        <f t="shared" si="2"/>
        <v>298568</v>
      </c>
    </row>
    <row r="114" spans="1:13" ht="46.5" customHeight="1" x14ac:dyDescent="0.25">
      <c r="A114" s="160" t="s">
        <v>219</v>
      </c>
      <c r="B114" s="160"/>
      <c r="C114" s="160"/>
      <c r="D114" s="160"/>
      <c r="E114" s="33" t="s">
        <v>5</v>
      </c>
      <c r="F114" s="33" t="s">
        <v>53</v>
      </c>
      <c r="G114" s="161">
        <v>3330100850</v>
      </c>
      <c r="H114" s="161"/>
      <c r="I114" s="161"/>
      <c r="J114" s="56">
        <v>200</v>
      </c>
      <c r="K114" s="13">
        <v>90000</v>
      </c>
      <c r="L114" s="42"/>
      <c r="M114" s="42">
        <f t="shared" si="2"/>
        <v>90000</v>
      </c>
    </row>
    <row r="115" spans="1:13" ht="79.5" customHeight="1" x14ac:dyDescent="0.25">
      <c r="A115" s="142" t="s">
        <v>265</v>
      </c>
      <c r="B115" s="142"/>
      <c r="C115" s="142"/>
      <c r="D115" s="142"/>
      <c r="E115" s="33" t="s">
        <v>5</v>
      </c>
      <c r="F115" s="33" t="s">
        <v>55</v>
      </c>
      <c r="G115" s="124">
        <v>2210100170</v>
      </c>
      <c r="H115" s="124"/>
      <c r="I115" s="124"/>
      <c r="J115" s="19">
        <v>100</v>
      </c>
      <c r="K115" s="13">
        <v>2082811</v>
      </c>
      <c r="L115" s="42">
        <v>-51268.800000000003</v>
      </c>
      <c r="M115" s="42">
        <f t="shared" si="2"/>
        <v>2031542.2</v>
      </c>
    </row>
    <row r="116" spans="1:13" ht="54" customHeight="1" x14ac:dyDescent="0.25">
      <c r="A116" s="142" t="s">
        <v>266</v>
      </c>
      <c r="B116" s="142"/>
      <c r="C116" s="142"/>
      <c r="D116" s="142"/>
      <c r="E116" s="33" t="s">
        <v>5</v>
      </c>
      <c r="F116" s="33" t="s">
        <v>55</v>
      </c>
      <c r="G116" s="124">
        <v>2210100170</v>
      </c>
      <c r="H116" s="124"/>
      <c r="I116" s="124"/>
      <c r="J116" s="19">
        <v>200</v>
      </c>
      <c r="K116" s="13">
        <v>2707898.72</v>
      </c>
      <c r="L116" s="13">
        <v>-25599.040000000001</v>
      </c>
      <c r="M116" s="42">
        <f t="shared" si="2"/>
        <v>2682299.6800000002</v>
      </c>
    </row>
    <row r="117" spans="1:13" ht="42" customHeight="1" x14ac:dyDescent="0.25">
      <c r="A117" s="142" t="s">
        <v>267</v>
      </c>
      <c r="B117" s="142"/>
      <c r="C117" s="142"/>
      <c r="D117" s="142"/>
      <c r="E117" s="33" t="s">
        <v>5</v>
      </c>
      <c r="F117" s="33" t="s">
        <v>55</v>
      </c>
      <c r="G117" s="124">
        <v>2210100170</v>
      </c>
      <c r="H117" s="124"/>
      <c r="I117" s="124"/>
      <c r="J117" s="19">
        <v>800</v>
      </c>
      <c r="K117" s="13">
        <v>33088</v>
      </c>
      <c r="L117" s="42"/>
      <c r="M117" s="42">
        <f t="shared" si="2"/>
        <v>33088</v>
      </c>
    </row>
    <row r="118" spans="1:13" ht="42" customHeight="1" x14ac:dyDescent="0.25">
      <c r="A118" s="142" t="s">
        <v>105</v>
      </c>
      <c r="B118" s="142"/>
      <c r="C118" s="142"/>
      <c r="D118" s="142"/>
      <c r="E118" s="33" t="s">
        <v>5</v>
      </c>
      <c r="F118" s="33" t="s">
        <v>55</v>
      </c>
      <c r="G118" s="124">
        <v>2210100180</v>
      </c>
      <c r="H118" s="124"/>
      <c r="I118" s="124"/>
      <c r="J118" s="19">
        <v>200</v>
      </c>
      <c r="K118" s="13">
        <v>388438</v>
      </c>
      <c r="L118" s="42">
        <v>-99500</v>
      </c>
      <c r="M118" s="42">
        <f t="shared" si="2"/>
        <v>288938</v>
      </c>
    </row>
    <row r="119" spans="1:13" ht="97.5" customHeight="1" x14ac:dyDescent="0.25">
      <c r="A119" s="142" t="s">
        <v>326</v>
      </c>
      <c r="B119" s="142"/>
      <c r="C119" s="142"/>
      <c r="D119" s="142"/>
      <c r="E119" s="33" t="s">
        <v>5</v>
      </c>
      <c r="F119" s="33" t="s">
        <v>55</v>
      </c>
      <c r="G119" s="124">
        <v>2210380340</v>
      </c>
      <c r="H119" s="124"/>
      <c r="I119" s="124"/>
      <c r="J119" s="19">
        <v>100</v>
      </c>
      <c r="K119" s="13">
        <v>2580567</v>
      </c>
      <c r="L119" s="42">
        <v>186563.29</v>
      </c>
      <c r="M119" s="42">
        <f t="shared" si="2"/>
        <v>2767130.29</v>
      </c>
    </row>
    <row r="120" spans="1:13" ht="84.75" customHeight="1" x14ac:dyDescent="0.25">
      <c r="A120" s="142" t="s">
        <v>268</v>
      </c>
      <c r="B120" s="142"/>
      <c r="C120" s="142"/>
      <c r="D120" s="142"/>
      <c r="E120" s="33" t="s">
        <v>5</v>
      </c>
      <c r="F120" s="33" t="s">
        <v>55</v>
      </c>
      <c r="G120" s="124" t="s">
        <v>203</v>
      </c>
      <c r="H120" s="124"/>
      <c r="I120" s="124"/>
      <c r="J120" s="19">
        <v>100</v>
      </c>
      <c r="K120" s="13">
        <v>286730</v>
      </c>
      <c r="L120" s="42">
        <v>20729.25</v>
      </c>
      <c r="M120" s="42">
        <f t="shared" si="2"/>
        <v>307459.25</v>
      </c>
    </row>
    <row r="121" spans="1:13" ht="66.75" customHeight="1" x14ac:dyDescent="0.25">
      <c r="A121" s="142" t="s">
        <v>147</v>
      </c>
      <c r="B121" s="142"/>
      <c r="C121" s="142"/>
      <c r="D121" s="142"/>
      <c r="E121" s="33" t="s">
        <v>5</v>
      </c>
      <c r="F121" s="33" t="s">
        <v>55</v>
      </c>
      <c r="G121" s="124">
        <v>2210302181</v>
      </c>
      <c r="H121" s="124"/>
      <c r="I121" s="124"/>
      <c r="J121" s="19">
        <v>100</v>
      </c>
      <c r="K121" s="13">
        <v>376313</v>
      </c>
      <c r="L121" s="42"/>
      <c r="M121" s="42">
        <f t="shared" si="2"/>
        <v>376313</v>
      </c>
    </row>
    <row r="122" spans="1:13" ht="68.25" customHeight="1" x14ac:dyDescent="0.25">
      <c r="A122" s="142" t="s">
        <v>148</v>
      </c>
      <c r="B122" s="142"/>
      <c r="C122" s="142"/>
      <c r="D122" s="142"/>
      <c r="E122" s="33" t="s">
        <v>5</v>
      </c>
      <c r="F122" s="33" t="s">
        <v>55</v>
      </c>
      <c r="G122" s="124">
        <v>2210302182</v>
      </c>
      <c r="H122" s="124"/>
      <c r="I122" s="124"/>
      <c r="J122" s="19">
        <v>100</v>
      </c>
      <c r="K122" s="13">
        <v>293145</v>
      </c>
      <c r="L122" s="42">
        <v>40075</v>
      </c>
      <c r="M122" s="42">
        <f t="shared" si="2"/>
        <v>333220</v>
      </c>
    </row>
    <row r="123" spans="1:13" ht="87" customHeight="1" x14ac:dyDescent="0.25">
      <c r="A123" s="160" t="s">
        <v>140</v>
      </c>
      <c r="B123" s="160"/>
      <c r="C123" s="160"/>
      <c r="D123" s="160"/>
      <c r="E123" s="33" t="s">
        <v>5</v>
      </c>
      <c r="F123" s="33" t="s">
        <v>55</v>
      </c>
      <c r="G123" s="161">
        <v>2210400200</v>
      </c>
      <c r="H123" s="161"/>
      <c r="I123" s="161"/>
      <c r="J123" s="56">
        <v>100</v>
      </c>
      <c r="K123" s="42">
        <v>1756334</v>
      </c>
      <c r="L123" s="42">
        <v>-9535.4500000000007</v>
      </c>
      <c r="M123" s="42">
        <f t="shared" si="2"/>
        <v>1746798.55</v>
      </c>
    </row>
    <row r="124" spans="1:13" ht="60.75" customHeight="1" x14ac:dyDescent="0.25">
      <c r="A124" s="160" t="s">
        <v>329</v>
      </c>
      <c r="B124" s="160"/>
      <c r="C124" s="160"/>
      <c r="D124" s="160"/>
      <c r="E124" s="33" t="s">
        <v>5</v>
      </c>
      <c r="F124" s="33" t="s">
        <v>55</v>
      </c>
      <c r="G124" s="161">
        <v>2210400200</v>
      </c>
      <c r="H124" s="161"/>
      <c r="I124" s="161"/>
      <c r="J124" s="56">
        <v>200</v>
      </c>
      <c r="K124" s="42">
        <v>397775.71</v>
      </c>
      <c r="L124" s="13">
        <v>25599.040000000001</v>
      </c>
      <c r="M124" s="42">
        <f t="shared" si="2"/>
        <v>423374.75</v>
      </c>
    </row>
    <row r="125" spans="1:13" ht="60.75" customHeight="1" x14ac:dyDescent="0.25">
      <c r="A125" s="160" t="s">
        <v>364</v>
      </c>
      <c r="B125" s="160"/>
      <c r="C125" s="160"/>
      <c r="D125" s="160"/>
      <c r="E125" s="33" t="s">
        <v>5</v>
      </c>
      <c r="F125" s="33" t="s">
        <v>55</v>
      </c>
      <c r="G125" s="161" t="s">
        <v>365</v>
      </c>
      <c r="H125" s="161"/>
      <c r="I125" s="161"/>
      <c r="J125" s="56">
        <v>200</v>
      </c>
      <c r="K125" s="42">
        <v>27371.72</v>
      </c>
      <c r="L125" s="42"/>
      <c r="M125" s="42">
        <f t="shared" si="2"/>
        <v>27371.72</v>
      </c>
    </row>
    <row r="126" spans="1:13" ht="57" customHeight="1" x14ac:dyDescent="0.25">
      <c r="A126" s="160" t="s">
        <v>362</v>
      </c>
      <c r="B126" s="160"/>
      <c r="C126" s="160"/>
      <c r="D126" s="160"/>
      <c r="E126" s="33" t="s">
        <v>5</v>
      </c>
      <c r="F126" s="33" t="s">
        <v>55</v>
      </c>
      <c r="G126" s="161">
        <v>2210408110</v>
      </c>
      <c r="H126" s="161"/>
      <c r="I126" s="161"/>
      <c r="J126" s="56">
        <v>500</v>
      </c>
      <c r="K126" s="42">
        <v>437709</v>
      </c>
      <c r="L126" s="42"/>
      <c r="M126" s="42">
        <f t="shared" si="2"/>
        <v>437709</v>
      </c>
    </row>
    <row r="127" spans="1:13" ht="47.25" customHeight="1" x14ac:dyDescent="0.25">
      <c r="A127" s="160" t="s">
        <v>419</v>
      </c>
      <c r="B127" s="160"/>
      <c r="C127" s="160"/>
      <c r="D127" s="160"/>
      <c r="E127" s="33" t="s">
        <v>5</v>
      </c>
      <c r="F127" s="33" t="s">
        <v>55</v>
      </c>
      <c r="G127" s="129" t="s">
        <v>420</v>
      </c>
      <c r="H127" s="129"/>
      <c r="I127" s="129"/>
      <c r="J127" s="19">
        <v>200</v>
      </c>
      <c r="K127" s="42">
        <v>108613.01</v>
      </c>
      <c r="L127" s="42"/>
      <c r="M127" s="42">
        <f t="shared" si="2"/>
        <v>108613.01</v>
      </c>
    </row>
    <row r="128" spans="1:13" ht="46.5" customHeight="1" x14ac:dyDescent="0.25">
      <c r="A128" s="160" t="s">
        <v>421</v>
      </c>
      <c r="B128" s="160"/>
      <c r="C128" s="160"/>
      <c r="D128" s="160"/>
      <c r="E128" s="33" t="s">
        <v>5</v>
      </c>
      <c r="F128" s="33" t="s">
        <v>55</v>
      </c>
      <c r="G128" s="117">
        <v>4290008150</v>
      </c>
      <c r="H128" s="117"/>
      <c r="I128" s="117"/>
      <c r="J128" s="19">
        <v>500</v>
      </c>
      <c r="K128" s="42">
        <v>1372400</v>
      </c>
      <c r="L128" s="42"/>
      <c r="M128" s="42">
        <f t="shared" si="2"/>
        <v>1372400</v>
      </c>
    </row>
    <row r="129" spans="1:17" ht="47.25" customHeight="1" x14ac:dyDescent="0.25">
      <c r="A129" s="160" t="s">
        <v>421</v>
      </c>
      <c r="B129" s="160"/>
      <c r="C129" s="160"/>
      <c r="D129" s="160"/>
      <c r="E129" s="33" t="s">
        <v>5</v>
      </c>
      <c r="F129" s="33" t="s">
        <v>422</v>
      </c>
      <c r="G129" s="117">
        <v>4290008150</v>
      </c>
      <c r="H129" s="117"/>
      <c r="I129" s="117"/>
      <c r="J129" s="19">
        <v>500</v>
      </c>
      <c r="K129" s="42">
        <v>450000</v>
      </c>
      <c r="L129" s="42"/>
      <c r="M129" s="42">
        <f t="shared" si="2"/>
        <v>450000</v>
      </c>
      <c r="Q129" t="s">
        <v>459</v>
      </c>
    </row>
    <row r="130" spans="1:17" ht="50.25" customHeight="1" x14ac:dyDescent="0.25">
      <c r="A130" s="160" t="s">
        <v>421</v>
      </c>
      <c r="B130" s="160"/>
      <c r="C130" s="160"/>
      <c r="D130" s="160"/>
      <c r="E130" s="33" t="s">
        <v>5</v>
      </c>
      <c r="F130" s="33" t="s">
        <v>145</v>
      </c>
      <c r="G130" s="144">
        <v>4290008150</v>
      </c>
      <c r="H130" s="164"/>
      <c r="I130" s="145"/>
      <c r="J130" s="19">
        <v>500</v>
      </c>
      <c r="K130" s="42">
        <v>50000</v>
      </c>
      <c r="L130" s="42"/>
      <c r="M130" s="42">
        <f t="shared" si="2"/>
        <v>50000</v>
      </c>
    </row>
    <row r="131" spans="1:17" ht="47.25" customHeight="1" x14ac:dyDescent="0.25">
      <c r="A131" s="160" t="s">
        <v>421</v>
      </c>
      <c r="B131" s="160"/>
      <c r="C131" s="160"/>
      <c r="D131" s="160"/>
      <c r="E131" s="33" t="s">
        <v>5</v>
      </c>
      <c r="F131" s="33" t="s">
        <v>154</v>
      </c>
      <c r="G131" s="117">
        <v>4290008150</v>
      </c>
      <c r="H131" s="117"/>
      <c r="I131" s="117"/>
      <c r="J131" s="19">
        <v>500</v>
      </c>
      <c r="K131" s="42">
        <v>200000</v>
      </c>
      <c r="L131" s="42"/>
      <c r="M131" s="42">
        <f t="shared" si="2"/>
        <v>200000</v>
      </c>
    </row>
    <row r="132" spans="1:17" ht="25.5" customHeight="1" x14ac:dyDescent="0.25">
      <c r="A132" s="176" t="s">
        <v>69</v>
      </c>
      <c r="B132" s="176"/>
      <c r="C132" s="176"/>
      <c r="D132" s="176"/>
      <c r="E132" s="32" t="s">
        <v>6</v>
      </c>
      <c r="F132" s="33"/>
      <c r="G132" s="124"/>
      <c r="H132" s="124"/>
      <c r="I132" s="124"/>
      <c r="J132" s="19"/>
      <c r="K132" s="53">
        <f>K134+K135+K137+K138+K139+K140+K141+K142+K143+K144+K145+K146+K149+K150+K151+K152+K153+K154+K155+K156+K157+K158+K159+K162+K163+K164+K165+K166+K167+K168+K175+K176+K177+K178+K179+K182+K183+K184+K185+K186+K187+K191+K192+K193+K194+K195+K196+K197+K198+K199+K200+K201+K202+K203+K204+K205+K206+K207+K209+K210+K211+K212+K213+K180+K181+K208+K160+K161+K188+K189+K190+K169+K170+K216+K217+K136+K133+K147+K148+K173+K174+K214+K215+K171+K172</f>
        <v>184124509.47999999</v>
      </c>
      <c r="L132" s="53">
        <f t="shared" ref="L132:M132" si="3">L134+L135+L137+L138+L139+L140+L141+L142+L143+L144+L145+L146+L149+L150+L151+L152+L153+L154+L155+L156+L157+L158+L159+L162+L163+L164+L165+L166+L167+L168+L175+L176+L177+L178+L179+L182+L183+L184+L185+L186+L187+L191+L192+L193+L194+L195+L196+L197+L198+L199+L200+L201+L202+L203+L204+L205+L206+L207+L209+L210+L211+L212+L213+L180+L181+L208+L160+L161+L188+L189+L190+L169+L170+L216+L217+L136+L133+L147+L148+L173+L174+L214+L215+L171+L172</f>
        <v>530317.59999999986</v>
      </c>
      <c r="M132" s="53">
        <f t="shared" si="3"/>
        <v>184654827.07999998</v>
      </c>
    </row>
    <row r="133" spans="1:17" ht="45" customHeight="1" x14ac:dyDescent="0.25">
      <c r="A133" s="171" t="s">
        <v>448</v>
      </c>
      <c r="B133" s="172"/>
      <c r="C133" s="172"/>
      <c r="D133" s="173"/>
      <c r="E133" s="33" t="s">
        <v>6</v>
      </c>
      <c r="F133" s="33" t="s">
        <v>50</v>
      </c>
      <c r="G133" s="127" t="s">
        <v>449</v>
      </c>
      <c r="H133" s="163"/>
      <c r="I133" s="128"/>
      <c r="J133" s="19">
        <v>200</v>
      </c>
      <c r="K133" s="13">
        <v>90191.57</v>
      </c>
      <c r="L133" s="13"/>
      <c r="M133" s="13">
        <f>K133+L133</f>
        <v>90191.57</v>
      </c>
    </row>
    <row r="134" spans="1:17" ht="43.5" customHeight="1" x14ac:dyDescent="0.25">
      <c r="A134" s="142" t="s">
        <v>197</v>
      </c>
      <c r="B134" s="142"/>
      <c r="C134" s="142"/>
      <c r="D134" s="142"/>
      <c r="E134" s="33" t="s">
        <v>6</v>
      </c>
      <c r="F134" s="33" t="s">
        <v>50</v>
      </c>
      <c r="G134" s="124">
        <v>2110100030</v>
      </c>
      <c r="H134" s="124"/>
      <c r="I134" s="124"/>
      <c r="J134" s="19">
        <v>200</v>
      </c>
      <c r="K134" s="13">
        <v>810862.18</v>
      </c>
      <c r="L134" s="42"/>
      <c r="M134" s="13">
        <f>K134+L134</f>
        <v>810862.18</v>
      </c>
    </row>
    <row r="135" spans="1:17" ht="45.75" customHeight="1" x14ac:dyDescent="0.25">
      <c r="A135" s="142" t="s">
        <v>311</v>
      </c>
      <c r="B135" s="142"/>
      <c r="C135" s="142"/>
      <c r="D135" s="142"/>
      <c r="E135" s="33" t="s">
        <v>6</v>
      </c>
      <c r="F135" s="33" t="s">
        <v>50</v>
      </c>
      <c r="G135" s="124" t="s">
        <v>312</v>
      </c>
      <c r="H135" s="124"/>
      <c r="I135" s="124"/>
      <c r="J135" s="19">
        <v>200</v>
      </c>
      <c r="K135" s="13">
        <v>252525.26</v>
      </c>
      <c r="L135" s="42"/>
      <c r="M135" s="13">
        <f t="shared" ref="M135:M203" si="4">K135+L135</f>
        <v>252525.26</v>
      </c>
    </row>
    <row r="136" spans="1:17" ht="80.25" customHeight="1" x14ac:dyDescent="0.25">
      <c r="A136" s="142" t="s">
        <v>438</v>
      </c>
      <c r="B136" s="142"/>
      <c r="C136" s="142"/>
      <c r="D136" s="142"/>
      <c r="E136" s="18" t="s">
        <v>6</v>
      </c>
      <c r="F136" s="18" t="s">
        <v>50</v>
      </c>
      <c r="G136" s="127" t="s">
        <v>439</v>
      </c>
      <c r="H136" s="163"/>
      <c r="I136" s="128"/>
      <c r="J136" s="19">
        <v>200</v>
      </c>
      <c r="K136" s="42">
        <v>4038112.06</v>
      </c>
      <c r="L136" s="42"/>
      <c r="M136" s="13">
        <f t="shared" si="4"/>
        <v>4038112.06</v>
      </c>
    </row>
    <row r="137" spans="1:17" ht="111" customHeight="1" x14ac:dyDescent="0.25">
      <c r="A137" s="142" t="s">
        <v>227</v>
      </c>
      <c r="B137" s="142"/>
      <c r="C137" s="142"/>
      <c r="D137" s="142"/>
      <c r="E137" s="33" t="s">
        <v>6</v>
      </c>
      <c r="F137" s="33" t="s">
        <v>50</v>
      </c>
      <c r="G137" s="125">
        <v>2120180100</v>
      </c>
      <c r="H137" s="162"/>
      <c r="I137" s="126"/>
      <c r="J137" s="19">
        <v>200</v>
      </c>
      <c r="K137" s="13">
        <v>54072</v>
      </c>
      <c r="L137" s="42"/>
      <c r="M137" s="13">
        <f t="shared" si="4"/>
        <v>54072</v>
      </c>
    </row>
    <row r="138" spans="1:17" ht="30" customHeight="1" x14ac:dyDescent="0.25">
      <c r="A138" s="142" t="s">
        <v>103</v>
      </c>
      <c r="B138" s="142"/>
      <c r="C138" s="142"/>
      <c r="D138" s="142"/>
      <c r="E138" s="33" t="s">
        <v>6</v>
      </c>
      <c r="F138" s="33" t="s">
        <v>50</v>
      </c>
      <c r="G138" s="124">
        <v>2140100060</v>
      </c>
      <c r="H138" s="124"/>
      <c r="I138" s="124"/>
      <c r="J138" s="19">
        <v>200</v>
      </c>
      <c r="K138" s="13">
        <v>1302670</v>
      </c>
      <c r="L138" s="42">
        <v>-230181.92</v>
      </c>
      <c r="M138" s="13">
        <f t="shared" si="4"/>
        <v>1072488.08</v>
      </c>
    </row>
    <row r="139" spans="1:17" ht="81" customHeight="1" x14ac:dyDescent="0.25">
      <c r="A139" s="142" t="s">
        <v>254</v>
      </c>
      <c r="B139" s="142"/>
      <c r="C139" s="142"/>
      <c r="D139" s="142"/>
      <c r="E139" s="33" t="s">
        <v>6</v>
      </c>
      <c r="F139" s="33" t="s">
        <v>50</v>
      </c>
      <c r="G139" s="124">
        <v>2140100080</v>
      </c>
      <c r="H139" s="124"/>
      <c r="I139" s="124"/>
      <c r="J139" s="19">
        <v>100</v>
      </c>
      <c r="K139" s="13">
        <v>1904735</v>
      </c>
      <c r="L139" s="42">
        <v>-107524</v>
      </c>
      <c r="M139" s="13">
        <f t="shared" si="4"/>
        <v>1797211</v>
      </c>
    </row>
    <row r="140" spans="1:17" ht="54.75" customHeight="1" x14ac:dyDescent="0.25">
      <c r="A140" s="142" t="s">
        <v>255</v>
      </c>
      <c r="B140" s="142"/>
      <c r="C140" s="142"/>
      <c r="D140" s="142"/>
      <c r="E140" s="33" t="s">
        <v>6</v>
      </c>
      <c r="F140" s="33" t="s">
        <v>50</v>
      </c>
      <c r="G140" s="124">
        <v>2140100080</v>
      </c>
      <c r="H140" s="124"/>
      <c r="I140" s="124"/>
      <c r="J140" s="19">
        <v>200</v>
      </c>
      <c r="K140" s="13">
        <v>3695931.3</v>
      </c>
      <c r="L140" s="13">
        <v>-21880.34</v>
      </c>
      <c r="M140" s="13">
        <f t="shared" si="4"/>
        <v>3674050.96</v>
      </c>
    </row>
    <row r="141" spans="1:17" ht="42.75" customHeight="1" x14ac:dyDescent="0.25">
      <c r="A141" s="142" t="s">
        <v>256</v>
      </c>
      <c r="B141" s="142"/>
      <c r="C141" s="142"/>
      <c r="D141" s="142"/>
      <c r="E141" s="33" t="s">
        <v>6</v>
      </c>
      <c r="F141" s="33" t="s">
        <v>50</v>
      </c>
      <c r="G141" s="124">
        <v>2140100080</v>
      </c>
      <c r="H141" s="124"/>
      <c r="I141" s="124"/>
      <c r="J141" s="19">
        <v>800</v>
      </c>
      <c r="K141" s="29">
        <v>96644</v>
      </c>
      <c r="L141" s="42"/>
      <c r="M141" s="13">
        <f t="shared" si="4"/>
        <v>96644</v>
      </c>
    </row>
    <row r="142" spans="1:17" ht="39.75" customHeight="1" x14ac:dyDescent="0.25">
      <c r="A142" s="142" t="s">
        <v>257</v>
      </c>
      <c r="B142" s="142"/>
      <c r="C142" s="142"/>
      <c r="D142" s="142"/>
      <c r="E142" s="33" t="s">
        <v>6</v>
      </c>
      <c r="F142" s="33" t="s">
        <v>50</v>
      </c>
      <c r="G142" s="124">
        <v>2140100110</v>
      </c>
      <c r="H142" s="124"/>
      <c r="I142" s="124"/>
      <c r="J142" s="19">
        <v>200</v>
      </c>
      <c r="K142" s="13">
        <v>1620571</v>
      </c>
      <c r="L142" s="42">
        <v>-426000</v>
      </c>
      <c r="M142" s="13">
        <f t="shared" si="4"/>
        <v>1194571</v>
      </c>
    </row>
    <row r="143" spans="1:17" ht="65.25" customHeight="1" x14ac:dyDescent="0.25">
      <c r="A143" s="142" t="s">
        <v>147</v>
      </c>
      <c r="B143" s="142"/>
      <c r="C143" s="142"/>
      <c r="D143" s="142"/>
      <c r="E143" s="33" t="s">
        <v>6</v>
      </c>
      <c r="F143" s="33" t="s">
        <v>50</v>
      </c>
      <c r="G143" s="124">
        <v>2140102181</v>
      </c>
      <c r="H143" s="124"/>
      <c r="I143" s="124"/>
      <c r="J143" s="19">
        <v>100</v>
      </c>
      <c r="K143" s="13">
        <v>944622.07999999996</v>
      </c>
      <c r="L143" s="42"/>
      <c r="M143" s="13">
        <f t="shared" si="4"/>
        <v>944622.07999999996</v>
      </c>
    </row>
    <row r="144" spans="1:17" ht="69" customHeight="1" x14ac:dyDescent="0.25">
      <c r="A144" s="142" t="s">
        <v>148</v>
      </c>
      <c r="B144" s="142"/>
      <c r="C144" s="142"/>
      <c r="D144" s="142"/>
      <c r="E144" s="33" t="s">
        <v>6</v>
      </c>
      <c r="F144" s="33" t="s">
        <v>50</v>
      </c>
      <c r="G144" s="124">
        <v>2140102182</v>
      </c>
      <c r="H144" s="124"/>
      <c r="I144" s="124"/>
      <c r="J144" s="19">
        <v>100</v>
      </c>
      <c r="K144" s="13">
        <v>221937.72</v>
      </c>
      <c r="L144" s="42"/>
      <c r="M144" s="13">
        <f t="shared" si="4"/>
        <v>221937.72</v>
      </c>
    </row>
    <row r="145" spans="1:13" ht="123.75" customHeight="1" x14ac:dyDescent="0.25">
      <c r="A145" s="142" t="s">
        <v>230</v>
      </c>
      <c r="B145" s="142"/>
      <c r="C145" s="142"/>
      <c r="D145" s="142"/>
      <c r="E145" s="33" t="s">
        <v>6</v>
      </c>
      <c r="F145" s="33" t="s">
        <v>50</v>
      </c>
      <c r="G145" s="124">
        <v>2150180170</v>
      </c>
      <c r="H145" s="124"/>
      <c r="I145" s="124"/>
      <c r="J145" s="19">
        <v>100</v>
      </c>
      <c r="K145" s="13">
        <v>10248099</v>
      </c>
      <c r="L145" s="42"/>
      <c r="M145" s="13">
        <f t="shared" si="4"/>
        <v>10248099</v>
      </c>
    </row>
    <row r="146" spans="1:13" ht="99.75" customHeight="1" x14ac:dyDescent="0.25">
      <c r="A146" s="142" t="s">
        <v>231</v>
      </c>
      <c r="B146" s="142"/>
      <c r="C146" s="142"/>
      <c r="D146" s="142"/>
      <c r="E146" s="33" t="s">
        <v>6</v>
      </c>
      <c r="F146" s="33" t="s">
        <v>50</v>
      </c>
      <c r="G146" s="124">
        <v>2150180170</v>
      </c>
      <c r="H146" s="124"/>
      <c r="I146" s="124"/>
      <c r="J146" s="19">
        <v>200</v>
      </c>
      <c r="K146" s="13">
        <v>45384</v>
      </c>
      <c r="L146" s="42"/>
      <c r="M146" s="13">
        <f t="shared" si="4"/>
        <v>45384</v>
      </c>
    </row>
    <row r="147" spans="1:13" ht="47.25" customHeight="1" x14ac:dyDescent="0.25">
      <c r="A147" s="178" t="s">
        <v>448</v>
      </c>
      <c r="B147" s="179"/>
      <c r="C147" s="179"/>
      <c r="D147" s="180"/>
      <c r="E147" s="33" t="s">
        <v>6</v>
      </c>
      <c r="F147" s="33" t="s">
        <v>51</v>
      </c>
      <c r="G147" s="124">
        <v>2110100010</v>
      </c>
      <c r="H147" s="124"/>
      <c r="I147" s="124"/>
      <c r="J147" s="19">
        <v>200</v>
      </c>
      <c r="K147" s="13">
        <v>350000</v>
      </c>
      <c r="L147" s="13"/>
      <c r="M147" s="13">
        <f t="shared" si="4"/>
        <v>350000</v>
      </c>
    </row>
    <row r="148" spans="1:13" ht="56.25" customHeight="1" x14ac:dyDescent="0.25">
      <c r="A148" s="178" t="s">
        <v>450</v>
      </c>
      <c r="B148" s="179"/>
      <c r="C148" s="179"/>
      <c r="D148" s="180"/>
      <c r="E148" s="33" t="s">
        <v>6</v>
      </c>
      <c r="F148" s="33" t="s">
        <v>51</v>
      </c>
      <c r="G148" s="124">
        <v>2110100010</v>
      </c>
      <c r="H148" s="124"/>
      <c r="I148" s="124"/>
      <c r="J148" s="19">
        <v>600</v>
      </c>
      <c r="K148" s="13">
        <v>1217910</v>
      </c>
      <c r="L148" s="13"/>
      <c r="M148" s="13">
        <f t="shared" si="4"/>
        <v>1217910</v>
      </c>
    </row>
    <row r="149" spans="1:13" ht="43.5" customHeight="1" x14ac:dyDescent="0.25">
      <c r="A149" s="142" t="s">
        <v>252</v>
      </c>
      <c r="B149" s="142"/>
      <c r="C149" s="142"/>
      <c r="D149" s="142"/>
      <c r="E149" s="33" t="s">
        <v>6</v>
      </c>
      <c r="F149" s="33" t="s">
        <v>51</v>
      </c>
      <c r="G149" s="124">
        <v>2110100020</v>
      </c>
      <c r="H149" s="124"/>
      <c r="I149" s="124"/>
      <c r="J149" s="19">
        <v>200</v>
      </c>
      <c r="K149" s="13">
        <v>5549859.7300000004</v>
      </c>
      <c r="L149" s="13"/>
      <c r="M149" s="13">
        <f t="shared" si="4"/>
        <v>5549859.7300000004</v>
      </c>
    </row>
    <row r="150" spans="1:13" ht="45" customHeight="1" x14ac:dyDescent="0.25">
      <c r="A150" s="142" t="s">
        <v>253</v>
      </c>
      <c r="B150" s="142"/>
      <c r="C150" s="142"/>
      <c r="D150" s="142"/>
      <c r="E150" s="33" t="s">
        <v>6</v>
      </c>
      <c r="F150" s="33" t="s">
        <v>51</v>
      </c>
      <c r="G150" s="124">
        <v>2110100020</v>
      </c>
      <c r="H150" s="124"/>
      <c r="I150" s="124"/>
      <c r="J150" s="19">
        <v>600</v>
      </c>
      <c r="K150" s="13">
        <v>5460676.1200000001</v>
      </c>
      <c r="L150" s="42"/>
      <c r="M150" s="13">
        <f t="shared" si="4"/>
        <v>5460676.1200000001</v>
      </c>
    </row>
    <row r="151" spans="1:13" ht="51" customHeight="1" x14ac:dyDescent="0.25">
      <c r="A151" s="142" t="s">
        <v>311</v>
      </c>
      <c r="B151" s="142"/>
      <c r="C151" s="142"/>
      <c r="D151" s="142"/>
      <c r="E151" s="33" t="s">
        <v>6</v>
      </c>
      <c r="F151" s="33" t="s">
        <v>51</v>
      </c>
      <c r="G151" s="124" t="s">
        <v>312</v>
      </c>
      <c r="H151" s="124"/>
      <c r="I151" s="124"/>
      <c r="J151" s="19">
        <v>200</v>
      </c>
      <c r="K151" s="13">
        <v>252525.26</v>
      </c>
      <c r="L151" s="42"/>
      <c r="M151" s="13">
        <f t="shared" si="4"/>
        <v>252525.26</v>
      </c>
    </row>
    <row r="152" spans="1:13" ht="51" customHeight="1" x14ac:dyDescent="0.25">
      <c r="A152" s="142" t="s">
        <v>347</v>
      </c>
      <c r="B152" s="142"/>
      <c r="C152" s="142"/>
      <c r="D152" s="142"/>
      <c r="E152" s="33" t="s">
        <v>6</v>
      </c>
      <c r="F152" s="33" t="s">
        <v>51</v>
      </c>
      <c r="G152" s="124">
        <v>2120100340</v>
      </c>
      <c r="H152" s="124"/>
      <c r="I152" s="124"/>
      <c r="J152" s="19">
        <v>200</v>
      </c>
      <c r="K152" s="12">
        <v>481404.64</v>
      </c>
      <c r="L152" s="42"/>
      <c r="M152" s="13">
        <f t="shared" si="4"/>
        <v>481404.64</v>
      </c>
    </row>
    <row r="153" spans="1:13" ht="51" customHeight="1" x14ac:dyDescent="0.25">
      <c r="A153" s="142" t="s">
        <v>347</v>
      </c>
      <c r="B153" s="142"/>
      <c r="C153" s="142"/>
      <c r="D153" s="142"/>
      <c r="E153" s="33" t="s">
        <v>6</v>
      </c>
      <c r="F153" s="33" t="s">
        <v>51</v>
      </c>
      <c r="G153" s="124">
        <v>2120100340</v>
      </c>
      <c r="H153" s="124"/>
      <c r="I153" s="124"/>
      <c r="J153" s="19">
        <v>600</v>
      </c>
      <c r="K153" s="12">
        <v>1319472.68</v>
      </c>
      <c r="L153" s="42"/>
      <c r="M153" s="13">
        <f t="shared" si="4"/>
        <v>1319472.68</v>
      </c>
    </row>
    <row r="154" spans="1:13" ht="83.25" customHeight="1" x14ac:dyDescent="0.25">
      <c r="A154" s="142" t="s">
        <v>332</v>
      </c>
      <c r="B154" s="142"/>
      <c r="C154" s="142"/>
      <c r="D154" s="142"/>
      <c r="E154" s="33" t="s">
        <v>6</v>
      </c>
      <c r="F154" s="33" t="s">
        <v>51</v>
      </c>
      <c r="G154" s="124" t="s">
        <v>232</v>
      </c>
      <c r="H154" s="124"/>
      <c r="I154" s="124"/>
      <c r="J154" s="19">
        <v>200</v>
      </c>
      <c r="K154" s="29">
        <v>864837.65</v>
      </c>
      <c r="L154" s="42"/>
      <c r="M154" s="13">
        <f t="shared" si="4"/>
        <v>864837.65</v>
      </c>
    </row>
    <row r="155" spans="1:13" ht="94.5" customHeight="1" x14ac:dyDescent="0.25">
      <c r="A155" s="142" t="s">
        <v>333</v>
      </c>
      <c r="B155" s="142"/>
      <c r="C155" s="142"/>
      <c r="D155" s="142"/>
      <c r="E155" s="33" t="s">
        <v>6</v>
      </c>
      <c r="F155" s="33" t="s">
        <v>51</v>
      </c>
      <c r="G155" s="124" t="s">
        <v>232</v>
      </c>
      <c r="H155" s="124"/>
      <c r="I155" s="124"/>
      <c r="J155" s="19">
        <v>600</v>
      </c>
      <c r="K155" s="29">
        <v>3442530.41</v>
      </c>
      <c r="L155" s="42"/>
      <c r="M155" s="13">
        <f t="shared" si="4"/>
        <v>3442530.41</v>
      </c>
    </row>
    <row r="156" spans="1:13" ht="84.75" customHeight="1" x14ac:dyDescent="0.25">
      <c r="A156" s="142" t="s">
        <v>101</v>
      </c>
      <c r="B156" s="142"/>
      <c r="C156" s="142"/>
      <c r="D156" s="142"/>
      <c r="E156" s="33" t="s">
        <v>6</v>
      </c>
      <c r="F156" s="33" t="s">
        <v>51</v>
      </c>
      <c r="G156" s="124">
        <v>2120180090</v>
      </c>
      <c r="H156" s="124"/>
      <c r="I156" s="124"/>
      <c r="J156" s="19">
        <v>200</v>
      </c>
      <c r="K156" s="29">
        <v>85782</v>
      </c>
      <c r="L156" s="42"/>
      <c r="M156" s="13">
        <f t="shared" si="4"/>
        <v>85782</v>
      </c>
    </row>
    <row r="157" spans="1:13" ht="93.75" customHeight="1" x14ac:dyDescent="0.25">
      <c r="A157" s="142" t="s">
        <v>153</v>
      </c>
      <c r="B157" s="142"/>
      <c r="C157" s="142"/>
      <c r="D157" s="142"/>
      <c r="E157" s="33" t="s">
        <v>6</v>
      </c>
      <c r="F157" s="33" t="s">
        <v>51</v>
      </c>
      <c r="G157" s="124">
        <v>2120180090</v>
      </c>
      <c r="H157" s="124"/>
      <c r="I157" s="124"/>
      <c r="J157" s="19">
        <v>600</v>
      </c>
      <c r="K157" s="29">
        <v>42891</v>
      </c>
      <c r="L157" s="42"/>
      <c r="M157" s="13">
        <f t="shared" si="4"/>
        <v>42891</v>
      </c>
    </row>
    <row r="158" spans="1:13" ht="279" customHeight="1" x14ac:dyDescent="0.25">
      <c r="A158" s="142" t="s">
        <v>398</v>
      </c>
      <c r="B158" s="142"/>
      <c r="C158" s="142"/>
      <c r="D158" s="142"/>
      <c r="E158" s="33" t="s">
        <v>6</v>
      </c>
      <c r="F158" s="33" t="s">
        <v>51</v>
      </c>
      <c r="G158" s="124">
        <v>2120189700</v>
      </c>
      <c r="H158" s="124"/>
      <c r="I158" s="124"/>
      <c r="J158" s="19">
        <v>200</v>
      </c>
      <c r="K158" s="29">
        <v>247199.04</v>
      </c>
      <c r="L158" s="42"/>
      <c r="M158" s="13">
        <f t="shared" si="4"/>
        <v>247199.04</v>
      </c>
    </row>
    <row r="159" spans="1:13" ht="294" customHeight="1" x14ac:dyDescent="0.25">
      <c r="A159" s="142" t="s">
        <v>399</v>
      </c>
      <c r="B159" s="142"/>
      <c r="C159" s="142"/>
      <c r="D159" s="142"/>
      <c r="E159" s="33" t="s">
        <v>6</v>
      </c>
      <c r="F159" s="33" t="s">
        <v>51</v>
      </c>
      <c r="G159" s="124">
        <v>2120189700</v>
      </c>
      <c r="H159" s="124"/>
      <c r="I159" s="124"/>
      <c r="J159" s="19">
        <v>600</v>
      </c>
      <c r="K159" s="29">
        <v>334445.76</v>
      </c>
      <c r="L159" s="42"/>
      <c r="M159" s="13">
        <f t="shared" si="4"/>
        <v>334445.76</v>
      </c>
    </row>
    <row r="160" spans="1:13" ht="264.75" customHeight="1" x14ac:dyDescent="0.25">
      <c r="A160" s="181" t="s">
        <v>400</v>
      </c>
      <c r="B160" s="181"/>
      <c r="C160" s="181"/>
      <c r="D160" s="181"/>
      <c r="E160" s="39" t="s">
        <v>6</v>
      </c>
      <c r="F160" s="39" t="s">
        <v>51</v>
      </c>
      <c r="G160" s="124" t="s">
        <v>392</v>
      </c>
      <c r="H160" s="124"/>
      <c r="I160" s="124"/>
      <c r="J160" s="19">
        <v>200</v>
      </c>
      <c r="K160" s="13">
        <v>68</v>
      </c>
      <c r="L160" s="42"/>
      <c r="M160" s="13">
        <f t="shared" si="4"/>
        <v>68</v>
      </c>
    </row>
    <row r="161" spans="1:13" ht="263.25" customHeight="1" x14ac:dyDescent="0.25">
      <c r="A161" s="181" t="s">
        <v>402</v>
      </c>
      <c r="B161" s="181"/>
      <c r="C161" s="181"/>
      <c r="D161" s="181"/>
      <c r="E161" s="33" t="s">
        <v>6</v>
      </c>
      <c r="F161" s="33" t="s">
        <v>51</v>
      </c>
      <c r="G161" s="124" t="s">
        <v>392</v>
      </c>
      <c r="H161" s="124"/>
      <c r="I161" s="124"/>
      <c r="J161" s="19">
        <v>600</v>
      </c>
      <c r="K161" s="13">
        <v>119</v>
      </c>
      <c r="L161" s="42"/>
      <c r="M161" s="13">
        <f t="shared" si="4"/>
        <v>119</v>
      </c>
    </row>
    <row r="162" spans="1:13" ht="83.25" customHeight="1" x14ac:dyDescent="0.25">
      <c r="A162" s="142" t="s">
        <v>258</v>
      </c>
      <c r="B162" s="142"/>
      <c r="C162" s="142"/>
      <c r="D162" s="142"/>
      <c r="E162" s="33" t="s">
        <v>6</v>
      </c>
      <c r="F162" s="33" t="s">
        <v>51</v>
      </c>
      <c r="G162" s="124">
        <v>2140200090</v>
      </c>
      <c r="H162" s="124"/>
      <c r="I162" s="124"/>
      <c r="J162" s="19">
        <v>100</v>
      </c>
      <c r="K162" s="13">
        <v>894000</v>
      </c>
      <c r="L162" s="42">
        <v>182000</v>
      </c>
      <c r="M162" s="13">
        <f t="shared" si="4"/>
        <v>1076000</v>
      </c>
    </row>
    <row r="163" spans="1:13" ht="55.5" customHeight="1" x14ac:dyDescent="0.25">
      <c r="A163" s="142" t="s">
        <v>259</v>
      </c>
      <c r="B163" s="142"/>
      <c r="C163" s="142"/>
      <c r="D163" s="142"/>
      <c r="E163" s="33" t="s">
        <v>6</v>
      </c>
      <c r="F163" s="33" t="s">
        <v>51</v>
      </c>
      <c r="G163" s="124">
        <v>2140200090</v>
      </c>
      <c r="H163" s="124"/>
      <c r="I163" s="124"/>
      <c r="J163" s="19">
        <v>200</v>
      </c>
      <c r="K163" s="13">
        <v>13589655.960000001</v>
      </c>
      <c r="L163" s="13">
        <v>-29018.74</v>
      </c>
      <c r="M163" s="13">
        <f t="shared" si="4"/>
        <v>13560637.220000001</v>
      </c>
    </row>
    <row r="164" spans="1:13" ht="61.5" customHeight="1" x14ac:dyDescent="0.25">
      <c r="A164" s="142" t="s">
        <v>260</v>
      </c>
      <c r="B164" s="142"/>
      <c r="C164" s="142"/>
      <c r="D164" s="142"/>
      <c r="E164" s="33" t="s">
        <v>6</v>
      </c>
      <c r="F164" s="33" t="s">
        <v>51</v>
      </c>
      <c r="G164" s="124">
        <v>2140200090</v>
      </c>
      <c r="H164" s="124"/>
      <c r="I164" s="124"/>
      <c r="J164" s="19">
        <v>600</v>
      </c>
      <c r="K164" s="29">
        <v>20417493.260000002</v>
      </c>
      <c r="L164" s="42"/>
      <c r="M164" s="13">
        <f t="shared" si="4"/>
        <v>20417493.260000002</v>
      </c>
    </row>
    <row r="165" spans="1:13" ht="43.5" customHeight="1" x14ac:dyDescent="0.25">
      <c r="A165" s="142" t="s">
        <v>261</v>
      </c>
      <c r="B165" s="142"/>
      <c r="C165" s="142"/>
      <c r="D165" s="142"/>
      <c r="E165" s="33" t="s">
        <v>6</v>
      </c>
      <c r="F165" s="33" t="s">
        <v>51</v>
      </c>
      <c r="G165" s="124">
        <v>2140200090</v>
      </c>
      <c r="H165" s="124"/>
      <c r="I165" s="124"/>
      <c r="J165" s="19">
        <v>800</v>
      </c>
      <c r="K165" s="29">
        <v>591162.03</v>
      </c>
      <c r="L165" s="13"/>
      <c r="M165" s="13">
        <f t="shared" si="4"/>
        <v>591162.03</v>
      </c>
    </row>
    <row r="166" spans="1:13" ht="45" customHeight="1" x14ac:dyDescent="0.25">
      <c r="A166" s="142" t="s">
        <v>257</v>
      </c>
      <c r="B166" s="142"/>
      <c r="C166" s="142"/>
      <c r="D166" s="142"/>
      <c r="E166" s="33" t="s">
        <v>6</v>
      </c>
      <c r="F166" s="33" t="s">
        <v>51</v>
      </c>
      <c r="G166" s="124">
        <v>2140200110</v>
      </c>
      <c r="H166" s="124"/>
      <c r="I166" s="124"/>
      <c r="J166" s="19">
        <v>200</v>
      </c>
      <c r="K166" s="13">
        <v>746830</v>
      </c>
      <c r="L166" s="42">
        <v>-189000</v>
      </c>
      <c r="M166" s="13">
        <f t="shared" si="4"/>
        <v>557830</v>
      </c>
    </row>
    <row r="167" spans="1:13" ht="32.25" customHeight="1" x14ac:dyDescent="0.25">
      <c r="A167" s="142" t="s">
        <v>103</v>
      </c>
      <c r="B167" s="142"/>
      <c r="C167" s="142"/>
      <c r="D167" s="142"/>
      <c r="E167" s="33" t="s">
        <v>6</v>
      </c>
      <c r="F167" s="33" t="s">
        <v>51</v>
      </c>
      <c r="G167" s="124">
        <v>2140200060</v>
      </c>
      <c r="H167" s="124"/>
      <c r="I167" s="124"/>
      <c r="J167" s="19">
        <v>200</v>
      </c>
      <c r="K167" s="13">
        <v>615015</v>
      </c>
      <c r="L167" s="42">
        <v>8106</v>
      </c>
      <c r="M167" s="13">
        <f t="shared" si="4"/>
        <v>623121</v>
      </c>
    </row>
    <row r="168" spans="1:13" ht="69" customHeight="1" x14ac:dyDescent="0.25">
      <c r="A168" s="142" t="s">
        <v>148</v>
      </c>
      <c r="B168" s="142"/>
      <c r="C168" s="142"/>
      <c r="D168" s="142"/>
      <c r="E168" s="33" t="s">
        <v>6</v>
      </c>
      <c r="F168" s="33" t="s">
        <v>51</v>
      </c>
      <c r="G168" s="124">
        <v>2140202182</v>
      </c>
      <c r="H168" s="124"/>
      <c r="I168" s="124"/>
      <c r="J168" s="19">
        <v>100</v>
      </c>
      <c r="K168" s="13">
        <v>308270</v>
      </c>
      <c r="L168" s="42"/>
      <c r="M168" s="13">
        <f t="shared" si="4"/>
        <v>308270</v>
      </c>
    </row>
    <row r="169" spans="1:13" ht="195.75" customHeight="1" x14ac:dyDescent="0.25">
      <c r="A169" s="142" t="s">
        <v>519</v>
      </c>
      <c r="B169" s="142"/>
      <c r="C169" s="142"/>
      <c r="D169" s="142"/>
      <c r="E169" s="33" t="s">
        <v>6</v>
      </c>
      <c r="F169" s="33" t="s">
        <v>51</v>
      </c>
      <c r="G169" s="124" t="s">
        <v>415</v>
      </c>
      <c r="H169" s="124"/>
      <c r="I169" s="124"/>
      <c r="J169" s="19">
        <v>100</v>
      </c>
      <c r="K169" s="42">
        <v>1248736.3600000001</v>
      </c>
      <c r="L169" s="42">
        <v>39060</v>
      </c>
      <c r="M169" s="13">
        <f t="shared" si="4"/>
        <v>1287796.3600000001</v>
      </c>
    </row>
    <row r="170" spans="1:13" ht="177.75" customHeight="1" x14ac:dyDescent="0.25">
      <c r="A170" s="142" t="s">
        <v>520</v>
      </c>
      <c r="B170" s="142"/>
      <c r="C170" s="142"/>
      <c r="D170" s="142"/>
      <c r="E170" s="33" t="s">
        <v>6</v>
      </c>
      <c r="F170" s="33" t="s">
        <v>51</v>
      </c>
      <c r="G170" s="124" t="s">
        <v>415</v>
      </c>
      <c r="H170" s="124"/>
      <c r="I170" s="124"/>
      <c r="J170" s="19">
        <v>600</v>
      </c>
      <c r="K170" s="42">
        <v>2891623.64</v>
      </c>
      <c r="L170" s="42">
        <v>39060</v>
      </c>
      <c r="M170" s="13">
        <f t="shared" si="4"/>
        <v>2930683.64</v>
      </c>
    </row>
    <row r="171" spans="1:13" ht="162" customHeight="1" x14ac:dyDescent="0.25">
      <c r="A171" s="142" t="s">
        <v>816</v>
      </c>
      <c r="B171" s="142"/>
      <c r="C171" s="142"/>
      <c r="D171" s="142"/>
      <c r="E171" s="33" t="s">
        <v>6</v>
      </c>
      <c r="F171" s="33" t="s">
        <v>51</v>
      </c>
      <c r="G171" s="125">
        <v>2140281090</v>
      </c>
      <c r="H171" s="162"/>
      <c r="I171" s="126"/>
      <c r="J171" s="19">
        <v>100</v>
      </c>
      <c r="K171" s="42">
        <v>0</v>
      </c>
      <c r="L171" s="42">
        <v>276153</v>
      </c>
      <c r="M171" s="13">
        <f t="shared" si="4"/>
        <v>276153</v>
      </c>
    </row>
    <row r="172" spans="1:13" ht="138.75" customHeight="1" x14ac:dyDescent="0.25">
      <c r="A172" s="142" t="s">
        <v>817</v>
      </c>
      <c r="B172" s="142"/>
      <c r="C172" s="142"/>
      <c r="D172" s="142"/>
      <c r="E172" s="33" t="s">
        <v>6</v>
      </c>
      <c r="F172" s="33" t="s">
        <v>51</v>
      </c>
      <c r="G172" s="125">
        <v>2140281090</v>
      </c>
      <c r="H172" s="162"/>
      <c r="I172" s="126"/>
      <c r="J172" s="19">
        <v>600</v>
      </c>
      <c r="K172" s="42">
        <v>0</v>
      </c>
      <c r="L172" s="42">
        <v>567543</v>
      </c>
      <c r="M172" s="13">
        <f t="shared" si="4"/>
        <v>567543</v>
      </c>
    </row>
    <row r="173" spans="1:13" ht="118.5" customHeight="1" x14ac:dyDescent="0.25">
      <c r="A173" s="142" t="s">
        <v>432</v>
      </c>
      <c r="B173" s="142"/>
      <c r="C173" s="142"/>
      <c r="D173" s="142"/>
      <c r="E173" s="33" t="s">
        <v>6</v>
      </c>
      <c r="F173" s="33" t="s">
        <v>51</v>
      </c>
      <c r="G173" s="124" t="s">
        <v>430</v>
      </c>
      <c r="H173" s="124"/>
      <c r="I173" s="124"/>
      <c r="J173" s="19">
        <v>100</v>
      </c>
      <c r="K173" s="13">
        <v>71177.72</v>
      </c>
      <c r="L173" s="13"/>
      <c r="M173" s="13">
        <f t="shared" ref="M173:M174" si="5">K173+L173</f>
        <v>71177.72</v>
      </c>
    </row>
    <row r="174" spans="1:13" ht="118.5" customHeight="1" x14ac:dyDescent="0.25">
      <c r="A174" s="142" t="s">
        <v>433</v>
      </c>
      <c r="B174" s="142"/>
      <c r="C174" s="142"/>
      <c r="D174" s="142"/>
      <c r="E174" s="33" t="s">
        <v>6</v>
      </c>
      <c r="F174" s="33" t="s">
        <v>51</v>
      </c>
      <c r="G174" s="124" t="s">
        <v>430</v>
      </c>
      <c r="H174" s="124"/>
      <c r="I174" s="124"/>
      <c r="J174" s="19">
        <v>600</v>
      </c>
      <c r="K174" s="13">
        <v>213533.52</v>
      </c>
      <c r="L174" s="13"/>
      <c r="M174" s="13">
        <f t="shared" si="5"/>
        <v>213533.52</v>
      </c>
    </row>
    <row r="175" spans="1:13" ht="158.25" customHeight="1" x14ac:dyDescent="0.25">
      <c r="A175" s="142" t="s">
        <v>237</v>
      </c>
      <c r="B175" s="142"/>
      <c r="C175" s="142"/>
      <c r="D175" s="142"/>
      <c r="E175" s="33" t="s">
        <v>6</v>
      </c>
      <c r="F175" s="33" t="s">
        <v>51</v>
      </c>
      <c r="G175" s="124">
        <v>2150280150</v>
      </c>
      <c r="H175" s="124"/>
      <c r="I175" s="124"/>
      <c r="J175" s="19">
        <v>100</v>
      </c>
      <c r="K175" s="13">
        <v>19105690.5</v>
      </c>
      <c r="L175" s="42"/>
      <c r="M175" s="13">
        <f t="shared" si="4"/>
        <v>19105690.5</v>
      </c>
    </row>
    <row r="176" spans="1:13" ht="138" customHeight="1" x14ac:dyDescent="0.25">
      <c r="A176" s="142" t="s">
        <v>238</v>
      </c>
      <c r="B176" s="142"/>
      <c r="C176" s="142"/>
      <c r="D176" s="142"/>
      <c r="E176" s="33" t="s">
        <v>6</v>
      </c>
      <c r="F176" s="33" t="s">
        <v>51</v>
      </c>
      <c r="G176" s="124">
        <v>2150280150</v>
      </c>
      <c r="H176" s="124"/>
      <c r="I176" s="124"/>
      <c r="J176" s="19">
        <v>200</v>
      </c>
      <c r="K176" s="13">
        <v>207631</v>
      </c>
      <c r="L176" s="42"/>
      <c r="M176" s="13">
        <f t="shared" si="4"/>
        <v>207631</v>
      </c>
    </row>
    <row r="177" spans="1:13" ht="134.25" customHeight="1" x14ac:dyDescent="0.25">
      <c r="A177" s="142" t="s">
        <v>239</v>
      </c>
      <c r="B177" s="142"/>
      <c r="C177" s="142"/>
      <c r="D177" s="142"/>
      <c r="E177" s="33" t="s">
        <v>6</v>
      </c>
      <c r="F177" s="33" t="s">
        <v>51</v>
      </c>
      <c r="G177" s="124">
        <v>2150280150</v>
      </c>
      <c r="H177" s="124"/>
      <c r="I177" s="124"/>
      <c r="J177" s="19">
        <v>600</v>
      </c>
      <c r="K177" s="13">
        <v>55284246</v>
      </c>
      <c r="L177" s="42"/>
      <c r="M177" s="13">
        <f t="shared" si="4"/>
        <v>55284246</v>
      </c>
    </row>
    <row r="178" spans="1:13" ht="55.5" customHeight="1" x14ac:dyDescent="0.25">
      <c r="A178" s="160" t="s">
        <v>397</v>
      </c>
      <c r="B178" s="160"/>
      <c r="C178" s="160"/>
      <c r="D178" s="160"/>
      <c r="E178" s="33" t="s">
        <v>6</v>
      </c>
      <c r="F178" s="33" t="s">
        <v>51</v>
      </c>
      <c r="G178" s="161">
        <v>2730100600</v>
      </c>
      <c r="H178" s="161"/>
      <c r="I178" s="161"/>
      <c r="J178" s="56">
        <v>600</v>
      </c>
      <c r="K178" s="13">
        <v>50000</v>
      </c>
      <c r="L178" s="42"/>
      <c r="M178" s="13">
        <f t="shared" si="4"/>
        <v>50000</v>
      </c>
    </row>
    <row r="179" spans="1:13" ht="48.75" customHeight="1" x14ac:dyDescent="0.25">
      <c r="A179" s="142" t="s">
        <v>343</v>
      </c>
      <c r="B179" s="142"/>
      <c r="C179" s="142"/>
      <c r="D179" s="142"/>
      <c r="E179" s="33" t="s">
        <v>6</v>
      </c>
      <c r="F179" s="33" t="s">
        <v>135</v>
      </c>
      <c r="G179" s="124">
        <v>2160100120</v>
      </c>
      <c r="H179" s="124"/>
      <c r="I179" s="124"/>
      <c r="J179" s="19">
        <v>600</v>
      </c>
      <c r="K179" s="13">
        <v>2597572.79</v>
      </c>
      <c r="L179" s="42">
        <v>154979.94</v>
      </c>
      <c r="M179" s="13">
        <f t="shared" si="4"/>
        <v>2752552.73</v>
      </c>
    </row>
    <row r="180" spans="1:13" ht="57.75" customHeight="1" x14ac:dyDescent="0.25">
      <c r="A180" s="142" t="s">
        <v>385</v>
      </c>
      <c r="B180" s="142"/>
      <c r="C180" s="142"/>
      <c r="D180" s="142"/>
      <c r="E180" s="33" t="s">
        <v>6</v>
      </c>
      <c r="F180" s="33" t="s">
        <v>135</v>
      </c>
      <c r="G180" s="129" t="s">
        <v>386</v>
      </c>
      <c r="H180" s="129"/>
      <c r="I180" s="129"/>
      <c r="J180" s="19">
        <v>600</v>
      </c>
      <c r="K180" s="15">
        <v>1719686.2</v>
      </c>
      <c r="L180" s="42"/>
      <c r="M180" s="13">
        <f t="shared" si="4"/>
        <v>1719686.2</v>
      </c>
    </row>
    <row r="181" spans="1:13" ht="54.75" customHeight="1" x14ac:dyDescent="0.25">
      <c r="A181" s="142" t="s">
        <v>385</v>
      </c>
      <c r="B181" s="142"/>
      <c r="C181" s="142"/>
      <c r="D181" s="142"/>
      <c r="E181" s="33" t="s">
        <v>6</v>
      </c>
      <c r="F181" s="33" t="s">
        <v>135</v>
      </c>
      <c r="G181" s="129" t="s">
        <v>386</v>
      </c>
      <c r="H181" s="129"/>
      <c r="I181" s="129"/>
      <c r="J181" s="19">
        <v>800</v>
      </c>
      <c r="K181" s="15">
        <v>24013.8</v>
      </c>
      <c r="L181" s="42"/>
      <c r="M181" s="13">
        <f t="shared" si="4"/>
        <v>24013.8</v>
      </c>
    </row>
    <row r="182" spans="1:13" ht="69" customHeight="1" x14ac:dyDescent="0.25">
      <c r="A182" s="142" t="s">
        <v>338</v>
      </c>
      <c r="B182" s="142"/>
      <c r="C182" s="142"/>
      <c r="D182" s="142"/>
      <c r="E182" s="33" t="s">
        <v>6</v>
      </c>
      <c r="F182" s="33" t="s">
        <v>135</v>
      </c>
      <c r="G182" s="124" t="s">
        <v>313</v>
      </c>
      <c r="H182" s="124"/>
      <c r="I182" s="124"/>
      <c r="J182" s="19">
        <v>600</v>
      </c>
      <c r="K182" s="13">
        <v>4887.4399999999996</v>
      </c>
      <c r="L182" s="42">
        <v>1808.51</v>
      </c>
      <c r="M182" s="13">
        <f t="shared" si="4"/>
        <v>6695.95</v>
      </c>
    </row>
    <row r="183" spans="1:13" ht="80.25" customHeight="1" x14ac:dyDescent="0.25">
      <c r="A183" s="142" t="s">
        <v>337</v>
      </c>
      <c r="B183" s="142"/>
      <c r="C183" s="142"/>
      <c r="D183" s="142"/>
      <c r="E183" s="33" t="s">
        <v>6</v>
      </c>
      <c r="F183" s="33" t="s">
        <v>135</v>
      </c>
      <c r="G183" s="124">
        <v>2160181420</v>
      </c>
      <c r="H183" s="124"/>
      <c r="I183" s="124"/>
      <c r="J183" s="19">
        <v>600</v>
      </c>
      <c r="K183" s="13">
        <v>402398.99</v>
      </c>
      <c r="L183" s="42">
        <v>148900.6</v>
      </c>
      <c r="M183" s="13">
        <f t="shared" si="4"/>
        <v>551299.59</v>
      </c>
    </row>
    <row r="184" spans="1:13" ht="79.5" customHeight="1" x14ac:dyDescent="0.25">
      <c r="A184" s="142" t="s">
        <v>336</v>
      </c>
      <c r="B184" s="142"/>
      <c r="C184" s="142"/>
      <c r="D184" s="142"/>
      <c r="E184" s="33" t="s">
        <v>6</v>
      </c>
      <c r="F184" s="33" t="s">
        <v>135</v>
      </c>
      <c r="G184" s="124" t="s">
        <v>314</v>
      </c>
      <c r="H184" s="124"/>
      <c r="I184" s="124"/>
      <c r="J184" s="19">
        <v>600</v>
      </c>
      <c r="K184" s="13">
        <v>1839.77</v>
      </c>
      <c r="L184" s="42">
        <v>753.55</v>
      </c>
      <c r="M184" s="13">
        <f t="shared" si="4"/>
        <v>2593.3199999999997</v>
      </c>
    </row>
    <row r="185" spans="1:13" ht="83.25" customHeight="1" x14ac:dyDescent="0.25">
      <c r="A185" s="142" t="s">
        <v>403</v>
      </c>
      <c r="B185" s="142"/>
      <c r="C185" s="142"/>
      <c r="D185" s="142"/>
      <c r="E185" s="33" t="s">
        <v>6</v>
      </c>
      <c r="F185" s="33" t="s">
        <v>135</v>
      </c>
      <c r="G185" s="124">
        <v>2160181440</v>
      </c>
      <c r="H185" s="124"/>
      <c r="I185" s="124"/>
      <c r="J185" s="19">
        <v>600</v>
      </c>
      <c r="K185" s="13">
        <v>182137.36</v>
      </c>
      <c r="L185" s="42">
        <v>74601</v>
      </c>
      <c r="M185" s="13">
        <f t="shared" si="4"/>
        <v>256738.36</v>
      </c>
    </row>
    <row r="186" spans="1:13" ht="42.75" customHeight="1" x14ac:dyDescent="0.25">
      <c r="A186" s="142" t="s">
        <v>404</v>
      </c>
      <c r="B186" s="142"/>
      <c r="C186" s="142"/>
      <c r="D186" s="142"/>
      <c r="E186" s="33" t="s">
        <v>6</v>
      </c>
      <c r="F186" s="33" t="s">
        <v>135</v>
      </c>
      <c r="G186" s="124">
        <v>2160102181</v>
      </c>
      <c r="H186" s="124"/>
      <c r="I186" s="124"/>
      <c r="J186" s="19">
        <v>600</v>
      </c>
      <c r="K186" s="13">
        <v>694187.32</v>
      </c>
      <c r="L186" s="42"/>
      <c r="M186" s="13">
        <f t="shared" si="4"/>
        <v>694187.32</v>
      </c>
    </row>
    <row r="187" spans="1:13" ht="39.75" customHeight="1" x14ac:dyDescent="0.25">
      <c r="A187" s="142" t="s">
        <v>387</v>
      </c>
      <c r="B187" s="142"/>
      <c r="C187" s="142"/>
      <c r="D187" s="142"/>
      <c r="E187" s="33" t="s">
        <v>6</v>
      </c>
      <c r="F187" s="33" t="s">
        <v>135</v>
      </c>
      <c r="G187" s="124">
        <v>2160102182</v>
      </c>
      <c r="H187" s="124"/>
      <c r="I187" s="124"/>
      <c r="J187" s="19">
        <v>600</v>
      </c>
      <c r="K187" s="13">
        <v>757767.07</v>
      </c>
      <c r="L187" s="42"/>
      <c r="M187" s="13">
        <f t="shared" si="4"/>
        <v>757767.07</v>
      </c>
    </row>
    <row r="188" spans="1:13" ht="45" customHeight="1" x14ac:dyDescent="0.25">
      <c r="A188" s="142" t="s">
        <v>141</v>
      </c>
      <c r="B188" s="142"/>
      <c r="C188" s="142"/>
      <c r="D188" s="142"/>
      <c r="E188" s="33" t="s">
        <v>6</v>
      </c>
      <c r="F188" s="33" t="s">
        <v>52</v>
      </c>
      <c r="G188" s="124">
        <v>2520100500</v>
      </c>
      <c r="H188" s="124"/>
      <c r="I188" s="124"/>
      <c r="J188" s="19">
        <v>200</v>
      </c>
      <c r="K188" s="13">
        <v>12500</v>
      </c>
      <c r="L188" s="42"/>
      <c r="M188" s="13">
        <f t="shared" si="4"/>
        <v>12500</v>
      </c>
    </row>
    <row r="189" spans="1:13" ht="47.25" customHeight="1" x14ac:dyDescent="0.25">
      <c r="A189" s="142" t="s">
        <v>341</v>
      </c>
      <c r="B189" s="142"/>
      <c r="C189" s="142"/>
      <c r="D189" s="142"/>
      <c r="E189" s="33" t="s">
        <v>6</v>
      </c>
      <c r="F189" s="33" t="s">
        <v>52</v>
      </c>
      <c r="G189" s="124">
        <v>2520100500</v>
      </c>
      <c r="H189" s="124"/>
      <c r="I189" s="124"/>
      <c r="J189" s="19">
        <v>600</v>
      </c>
      <c r="K189" s="42">
        <v>25000</v>
      </c>
      <c r="L189" s="42"/>
      <c r="M189" s="13">
        <f t="shared" si="4"/>
        <v>25000</v>
      </c>
    </row>
    <row r="190" spans="1:13" ht="43.5" customHeight="1" x14ac:dyDescent="0.25">
      <c r="A190" s="170" t="s">
        <v>342</v>
      </c>
      <c r="B190" s="170"/>
      <c r="C190" s="170"/>
      <c r="D190" s="170"/>
      <c r="E190" s="33" t="s">
        <v>6</v>
      </c>
      <c r="F190" s="33" t="s">
        <v>52</v>
      </c>
      <c r="G190" s="124">
        <v>2520100510</v>
      </c>
      <c r="H190" s="124"/>
      <c r="I190" s="124"/>
      <c r="J190" s="19">
        <v>600</v>
      </c>
      <c r="K190" s="13">
        <v>12500</v>
      </c>
      <c r="L190" s="42"/>
      <c r="M190" s="13">
        <f t="shared" si="4"/>
        <v>12500</v>
      </c>
    </row>
    <row r="191" spans="1:13" ht="68.25" customHeight="1" x14ac:dyDescent="0.25">
      <c r="A191" s="142" t="s">
        <v>264</v>
      </c>
      <c r="B191" s="142"/>
      <c r="C191" s="142"/>
      <c r="D191" s="142"/>
      <c r="E191" s="33" t="s">
        <v>6</v>
      </c>
      <c r="F191" s="33" t="s">
        <v>53</v>
      </c>
      <c r="G191" s="124">
        <v>2170180200</v>
      </c>
      <c r="H191" s="124"/>
      <c r="I191" s="124"/>
      <c r="J191" s="19">
        <v>600</v>
      </c>
      <c r="K191" s="13">
        <v>28350</v>
      </c>
      <c r="L191" s="42"/>
      <c r="M191" s="13">
        <f t="shared" si="4"/>
        <v>28350</v>
      </c>
    </row>
    <row r="192" spans="1:13" ht="48.75" customHeight="1" x14ac:dyDescent="0.25">
      <c r="A192" s="142" t="s">
        <v>108</v>
      </c>
      <c r="B192" s="142"/>
      <c r="C192" s="142"/>
      <c r="D192" s="142"/>
      <c r="E192" s="33" t="s">
        <v>6</v>
      </c>
      <c r="F192" s="33" t="s">
        <v>53</v>
      </c>
      <c r="G192" s="124" t="s">
        <v>200</v>
      </c>
      <c r="H192" s="124"/>
      <c r="I192" s="124"/>
      <c r="J192" s="19">
        <v>200</v>
      </c>
      <c r="K192" s="13">
        <v>155925</v>
      </c>
      <c r="L192" s="42"/>
      <c r="M192" s="13">
        <f t="shared" si="4"/>
        <v>155925</v>
      </c>
    </row>
    <row r="193" spans="1:13" ht="54" customHeight="1" x14ac:dyDescent="0.25">
      <c r="A193" s="142" t="s">
        <v>109</v>
      </c>
      <c r="B193" s="142"/>
      <c r="C193" s="142"/>
      <c r="D193" s="142"/>
      <c r="E193" s="33" t="s">
        <v>6</v>
      </c>
      <c r="F193" s="33" t="s">
        <v>53</v>
      </c>
      <c r="G193" s="124" t="s">
        <v>200</v>
      </c>
      <c r="H193" s="124"/>
      <c r="I193" s="124"/>
      <c r="J193" s="19">
        <v>600</v>
      </c>
      <c r="K193" s="13">
        <v>637875</v>
      </c>
      <c r="L193" s="42"/>
      <c r="M193" s="13">
        <f t="shared" si="4"/>
        <v>637875</v>
      </c>
    </row>
    <row r="194" spans="1:13" ht="30" customHeight="1" x14ac:dyDescent="0.25">
      <c r="A194" s="142" t="s">
        <v>380</v>
      </c>
      <c r="B194" s="142"/>
      <c r="C194" s="142"/>
      <c r="D194" s="142"/>
      <c r="E194" s="18" t="s">
        <v>6</v>
      </c>
      <c r="F194" s="18" t="s">
        <v>53</v>
      </c>
      <c r="G194" s="129" t="s">
        <v>381</v>
      </c>
      <c r="H194" s="129"/>
      <c r="I194" s="129"/>
      <c r="J194" s="19">
        <v>200</v>
      </c>
      <c r="K194" s="12">
        <v>75000</v>
      </c>
      <c r="L194" s="42">
        <v>5000</v>
      </c>
      <c r="M194" s="13">
        <f t="shared" si="4"/>
        <v>80000</v>
      </c>
    </row>
    <row r="195" spans="1:13" ht="28.5" customHeight="1" x14ac:dyDescent="0.25">
      <c r="A195" s="142" t="s">
        <v>382</v>
      </c>
      <c r="B195" s="142"/>
      <c r="C195" s="142"/>
      <c r="D195" s="142"/>
      <c r="E195" s="18" t="s">
        <v>6</v>
      </c>
      <c r="F195" s="18" t="s">
        <v>53</v>
      </c>
      <c r="G195" s="129" t="s">
        <v>381</v>
      </c>
      <c r="H195" s="129"/>
      <c r="I195" s="129"/>
      <c r="J195" s="19">
        <v>300</v>
      </c>
      <c r="K195" s="12">
        <v>50000</v>
      </c>
      <c r="L195" s="42">
        <v>-5000</v>
      </c>
      <c r="M195" s="13">
        <f t="shared" si="4"/>
        <v>45000</v>
      </c>
    </row>
    <row r="196" spans="1:13" ht="53.25" customHeight="1" x14ac:dyDescent="0.25">
      <c r="A196" s="142" t="s">
        <v>102</v>
      </c>
      <c r="B196" s="142"/>
      <c r="C196" s="142"/>
      <c r="D196" s="142"/>
      <c r="E196" s="33" t="s">
        <v>6</v>
      </c>
      <c r="F196" s="33" t="s">
        <v>53</v>
      </c>
      <c r="G196" s="124">
        <v>2130100070</v>
      </c>
      <c r="H196" s="124"/>
      <c r="I196" s="124"/>
      <c r="J196" s="19">
        <v>200</v>
      </c>
      <c r="K196" s="13">
        <v>441400</v>
      </c>
      <c r="L196" s="42"/>
      <c r="M196" s="13">
        <f t="shared" si="4"/>
        <v>441400</v>
      </c>
    </row>
    <row r="197" spans="1:13" ht="46.5" customHeight="1" x14ac:dyDescent="0.25">
      <c r="A197" s="142" t="s">
        <v>384</v>
      </c>
      <c r="B197" s="142"/>
      <c r="C197" s="142"/>
      <c r="D197" s="142"/>
      <c r="E197" s="33" t="s">
        <v>6</v>
      </c>
      <c r="F197" s="33" t="s">
        <v>53</v>
      </c>
      <c r="G197" s="124">
        <v>2130100070</v>
      </c>
      <c r="H197" s="124"/>
      <c r="I197" s="124"/>
      <c r="J197" s="38">
        <v>300</v>
      </c>
      <c r="K197" s="13">
        <v>25000</v>
      </c>
      <c r="L197" s="42"/>
      <c r="M197" s="13">
        <f t="shared" si="4"/>
        <v>25000</v>
      </c>
    </row>
    <row r="198" spans="1:13" ht="57" customHeight="1" x14ac:dyDescent="0.25">
      <c r="A198" s="142" t="s">
        <v>96</v>
      </c>
      <c r="B198" s="142"/>
      <c r="C198" s="142"/>
      <c r="D198" s="142"/>
      <c r="E198" s="33" t="s">
        <v>6</v>
      </c>
      <c r="F198" s="33" t="s">
        <v>53</v>
      </c>
      <c r="G198" s="124">
        <v>2130100070</v>
      </c>
      <c r="H198" s="124"/>
      <c r="I198" s="124"/>
      <c r="J198" s="19">
        <v>600</v>
      </c>
      <c r="K198" s="13">
        <v>40000</v>
      </c>
      <c r="L198" s="42"/>
      <c r="M198" s="13">
        <f t="shared" si="4"/>
        <v>40000</v>
      </c>
    </row>
    <row r="199" spans="1:13" ht="59.25" customHeight="1" x14ac:dyDescent="0.25">
      <c r="A199" s="142" t="s">
        <v>262</v>
      </c>
      <c r="B199" s="142"/>
      <c r="C199" s="142"/>
      <c r="D199" s="142"/>
      <c r="E199" s="33" t="s">
        <v>6</v>
      </c>
      <c r="F199" s="33" t="s">
        <v>53</v>
      </c>
      <c r="G199" s="124">
        <v>2140200100</v>
      </c>
      <c r="H199" s="124"/>
      <c r="I199" s="124"/>
      <c r="J199" s="19">
        <v>100</v>
      </c>
      <c r="K199" s="13">
        <v>6804700</v>
      </c>
      <c r="L199" s="42">
        <v>-1100</v>
      </c>
      <c r="M199" s="13">
        <f t="shared" si="4"/>
        <v>6803600</v>
      </c>
    </row>
    <row r="200" spans="1:13" ht="32.25" customHeight="1" x14ac:dyDescent="0.25">
      <c r="A200" s="142" t="s">
        <v>104</v>
      </c>
      <c r="B200" s="142"/>
      <c r="C200" s="142"/>
      <c r="D200" s="142"/>
      <c r="E200" s="33" t="s">
        <v>6</v>
      </c>
      <c r="F200" s="33" t="s">
        <v>53</v>
      </c>
      <c r="G200" s="124">
        <v>2140200100</v>
      </c>
      <c r="H200" s="124"/>
      <c r="I200" s="124"/>
      <c r="J200" s="19">
        <v>200</v>
      </c>
      <c r="K200" s="13">
        <v>1931219</v>
      </c>
      <c r="L200" s="42">
        <v>6030</v>
      </c>
      <c r="M200" s="13">
        <f t="shared" si="4"/>
        <v>1937249</v>
      </c>
    </row>
    <row r="201" spans="1:13" ht="27.75" customHeight="1" x14ac:dyDescent="0.25">
      <c r="A201" s="142" t="s">
        <v>263</v>
      </c>
      <c r="B201" s="142"/>
      <c r="C201" s="142"/>
      <c r="D201" s="142"/>
      <c r="E201" s="33" t="s">
        <v>6</v>
      </c>
      <c r="F201" s="33" t="s">
        <v>53</v>
      </c>
      <c r="G201" s="124">
        <v>2140200100</v>
      </c>
      <c r="H201" s="124"/>
      <c r="I201" s="124"/>
      <c r="J201" s="19">
        <v>800</v>
      </c>
      <c r="K201" s="13">
        <v>5800</v>
      </c>
      <c r="L201" s="42">
        <v>-4930</v>
      </c>
      <c r="M201" s="13">
        <f t="shared" si="4"/>
        <v>870</v>
      </c>
    </row>
    <row r="202" spans="1:13" ht="66" customHeight="1" x14ac:dyDescent="0.25">
      <c r="A202" s="142" t="s">
        <v>147</v>
      </c>
      <c r="B202" s="142"/>
      <c r="C202" s="142"/>
      <c r="D202" s="142"/>
      <c r="E202" s="33" t="s">
        <v>6</v>
      </c>
      <c r="F202" s="33" t="s">
        <v>53</v>
      </c>
      <c r="G202" s="124">
        <v>2140202181</v>
      </c>
      <c r="H202" s="124"/>
      <c r="I202" s="124"/>
      <c r="J202" s="19">
        <v>100</v>
      </c>
      <c r="K202" s="13">
        <v>61510.27</v>
      </c>
      <c r="L202" s="42"/>
      <c r="M202" s="13">
        <f t="shared" si="4"/>
        <v>61510.27</v>
      </c>
    </row>
    <row r="203" spans="1:13" ht="66.75" customHeight="1" x14ac:dyDescent="0.25">
      <c r="A203" s="142" t="s">
        <v>148</v>
      </c>
      <c r="B203" s="142"/>
      <c r="C203" s="142"/>
      <c r="D203" s="142"/>
      <c r="E203" s="33" t="s">
        <v>6</v>
      </c>
      <c r="F203" s="33" t="s">
        <v>53</v>
      </c>
      <c r="G203" s="124">
        <v>2140202182</v>
      </c>
      <c r="H203" s="124"/>
      <c r="I203" s="124"/>
      <c r="J203" s="19">
        <v>100</v>
      </c>
      <c r="K203" s="13">
        <v>2215445.7200000002</v>
      </c>
      <c r="L203" s="42">
        <v>40957</v>
      </c>
      <c r="M203" s="13">
        <f t="shared" si="4"/>
        <v>2256402.7200000002</v>
      </c>
    </row>
    <row r="204" spans="1:13" ht="56.25" customHeight="1" x14ac:dyDescent="0.25">
      <c r="A204" s="142" t="s">
        <v>390</v>
      </c>
      <c r="B204" s="142"/>
      <c r="C204" s="142"/>
      <c r="D204" s="142"/>
      <c r="E204" s="33" t="s">
        <v>6</v>
      </c>
      <c r="F204" s="33" t="s">
        <v>53</v>
      </c>
      <c r="G204" s="124">
        <v>2180100130</v>
      </c>
      <c r="H204" s="124"/>
      <c r="I204" s="124"/>
      <c r="J204" s="19">
        <v>300</v>
      </c>
      <c r="K204" s="13">
        <v>54000</v>
      </c>
      <c r="L204" s="42"/>
      <c r="M204" s="13">
        <f t="shared" ref="M204:M217" si="6">K204+L204</f>
        <v>54000</v>
      </c>
    </row>
    <row r="205" spans="1:13" ht="30.75" customHeight="1" x14ac:dyDescent="0.25">
      <c r="A205" s="142" t="s">
        <v>378</v>
      </c>
      <c r="B205" s="142"/>
      <c r="C205" s="142"/>
      <c r="D205" s="142"/>
      <c r="E205" s="33" t="s">
        <v>6</v>
      </c>
      <c r="F205" s="33" t="s">
        <v>53</v>
      </c>
      <c r="G205" s="124">
        <v>2180100140</v>
      </c>
      <c r="H205" s="124"/>
      <c r="I205" s="124"/>
      <c r="J205" s="19">
        <v>300</v>
      </c>
      <c r="K205" s="13">
        <v>156000</v>
      </c>
      <c r="L205" s="42"/>
      <c r="M205" s="13">
        <f t="shared" si="6"/>
        <v>156000</v>
      </c>
    </row>
    <row r="206" spans="1:13" ht="32.25" customHeight="1" x14ac:dyDescent="0.25">
      <c r="A206" s="142" t="s">
        <v>359</v>
      </c>
      <c r="B206" s="142"/>
      <c r="C206" s="142"/>
      <c r="D206" s="142"/>
      <c r="E206" s="33" t="s">
        <v>6</v>
      </c>
      <c r="F206" s="33" t="s">
        <v>53</v>
      </c>
      <c r="G206" s="124">
        <v>2180100150</v>
      </c>
      <c r="H206" s="124"/>
      <c r="I206" s="124"/>
      <c r="J206" s="19">
        <v>300</v>
      </c>
      <c r="K206" s="13">
        <v>60000</v>
      </c>
      <c r="L206" s="42"/>
      <c r="M206" s="13">
        <f t="shared" si="6"/>
        <v>60000</v>
      </c>
    </row>
    <row r="207" spans="1:13" ht="55.5" customHeight="1" x14ac:dyDescent="0.25">
      <c r="A207" s="142" t="s">
        <v>144</v>
      </c>
      <c r="B207" s="142"/>
      <c r="C207" s="142"/>
      <c r="D207" s="142"/>
      <c r="E207" s="33" t="s">
        <v>6</v>
      </c>
      <c r="F207" s="33" t="s">
        <v>53</v>
      </c>
      <c r="G207" s="124">
        <v>2190100430</v>
      </c>
      <c r="H207" s="124"/>
      <c r="I207" s="124"/>
      <c r="J207" s="19">
        <v>200</v>
      </c>
      <c r="K207" s="13">
        <v>77000</v>
      </c>
      <c r="L207" s="42"/>
      <c r="M207" s="13">
        <f t="shared" si="6"/>
        <v>77000</v>
      </c>
    </row>
    <row r="208" spans="1:13" ht="68.25" customHeight="1" x14ac:dyDescent="0.25">
      <c r="A208" s="142" t="s">
        <v>389</v>
      </c>
      <c r="B208" s="142"/>
      <c r="C208" s="142"/>
      <c r="D208" s="142"/>
      <c r="E208" s="33" t="s">
        <v>6</v>
      </c>
      <c r="F208" s="33" t="s">
        <v>53</v>
      </c>
      <c r="G208" s="124">
        <v>2190100440</v>
      </c>
      <c r="H208" s="124"/>
      <c r="I208" s="124"/>
      <c r="J208" s="19">
        <v>300</v>
      </c>
      <c r="K208" s="13">
        <v>3000</v>
      </c>
      <c r="L208" s="42"/>
      <c r="M208" s="13">
        <f t="shared" si="6"/>
        <v>3000</v>
      </c>
    </row>
    <row r="209" spans="1:13" ht="44.25" customHeight="1" x14ac:dyDescent="0.25">
      <c r="A209" s="160" t="s">
        <v>219</v>
      </c>
      <c r="B209" s="160"/>
      <c r="C209" s="160"/>
      <c r="D209" s="160"/>
      <c r="E209" s="33" t="s">
        <v>6</v>
      </c>
      <c r="F209" s="33" t="s">
        <v>53</v>
      </c>
      <c r="G209" s="161">
        <v>3330100850</v>
      </c>
      <c r="H209" s="161"/>
      <c r="I209" s="161"/>
      <c r="J209" s="56">
        <v>200</v>
      </c>
      <c r="K209" s="42">
        <v>30000</v>
      </c>
      <c r="L209" s="42"/>
      <c r="M209" s="13">
        <f t="shared" si="6"/>
        <v>30000</v>
      </c>
    </row>
    <row r="210" spans="1:13" ht="55.5" customHeight="1" x14ac:dyDescent="0.25">
      <c r="A210" s="142" t="s">
        <v>235</v>
      </c>
      <c r="B210" s="142"/>
      <c r="C210" s="142"/>
      <c r="D210" s="142"/>
      <c r="E210" s="33" t="s">
        <v>6</v>
      </c>
      <c r="F210" s="33" t="s">
        <v>53</v>
      </c>
      <c r="G210" s="124">
        <v>3330100850</v>
      </c>
      <c r="H210" s="124"/>
      <c r="I210" s="124"/>
      <c r="J210" s="19">
        <v>600</v>
      </c>
      <c r="K210" s="13">
        <v>100000</v>
      </c>
      <c r="L210" s="42"/>
      <c r="M210" s="13">
        <f t="shared" si="6"/>
        <v>100000</v>
      </c>
    </row>
    <row r="211" spans="1:13" ht="71.25" customHeight="1" x14ac:dyDescent="0.25">
      <c r="A211" s="160" t="s">
        <v>294</v>
      </c>
      <c r="B211" s="160"/>
      <c r="C211" s="160"/>
      <c r="D211" s="160"/>
      <c r="E211" s="33" t="s">
        <v>6</v>
      </c>
      <c r="F211" s="33" t="s">
        <v>53</v>
      </c>
      <c r="G211" s="161">
        <v>4190000370</v>
      </c>
      <c r="H211" s="161"/>
      <c r="I211" s="161"/>
      <c r="J211" s="56">
        <v>100</v>
      </c>
      <c r="K211" s="42">
        <v>1927671.12</v>
      </c>
      <c r="L211" s="42"/>
      <c r="M211" s="13">
        <f t="shared" si="6"/>
        <v>1927671.12</v>
      </c>
    </row>
    <row r="212" spans="1:13" ht="42.75" customHeight="1" x14ac:dyDescent="0.25">
      <c r="A212" s="160" t="s">
        <v>295</v>
      </c>
      <c r="B212" s="160"/>
      <c r="C212" s="160"/>
      <c r="D212" s="160"/>
      <c r="E212" s="33" t="s">
        <v>6</v>
      </c>
      <c r="F212" s="33" t="s">
        <v>53</v>
      </c>
      <c r="G212" s="161">
        <v>4190000370</v>
      </c>
      <c r="H212" s="161"/>
      <c r="I212" s="161"/>
      <c r="J212" s="56">
        <v>200</v>
      </c>
      <c r="K212" s="42">
        <v>74171.88</v>
      </c>
      <c r="L212" s="42"/>
      <c r="M212" s="13">
        <f t="shared" si="6"/>
        <v>74171.88</v>
      </c>
    </row>
    <row r="213" spans="1:13" ht="84.75" customHeight="1" x14ac:dyDescent="0.25">
      <c r="A213" s="142" t="s">
        <v>198</v>
      </c>
      <c r="B213" s="142"/>
      <c r="C213" s="142"/>
      <c r="D213" s="142"/>
      <c r="E213" s="33" t="s">
        <v>6</v>
      </c>
      <c r="F213" s="33">
        <v>1004</v>
      </c>
      <c r="G213" s="124">
        <v>2120180110</v>
      </c>
      <c r="H213" s="124"/>
      <c r="I213" s="124"/>
      <c r="J213" s="19">
        <v>300</v>
      </c>
      <c r="K213" s="13">
        <v>497502.64</v>
      </c>
      <c r="L213" s="42"/>
      <c r="M213" s="13">
        <f t="shared" si="6"/>
        <v>497502.64</v>
      </c>
    </row>
    <row r="214" spans="1:13" ht="282.75" customHeight="1" x14ac:dyDescent="0.25">
      <c r="A214" s="142" t="s">
        <v>456</v>
      </c>
      <c r="B214" s="142"/>
      <c r="C214" s="142"/>
      <c r="D214" s="142"/>
      <c r="E214" s="33" t="s">
        <v>6</v>
      </c>
      <c r="F214" s="33" t="s">
        <v>58</v>
      </c>
      <c r="G214" s="125">
        <v>2120181010</v>
      </c>
      <c r="H214" s="162"/>
      <c r="I214" s="126"/>
      <c r="J214" s="19">
        <v>200</v>
      </c>
      <c r="K214" s="13">
        <v>311067.53000000003</v>
      </c>
      <c r="L214" s="13"/>
      <c r="M214" s="13">
        <f>K214+L214</f>
        <v>311067.53000000003</v>
      </c>
    </row>
    <row r="215" spans="1:13" ht="281.25" customHeight="1" x14ac:dyDescent="0.25">
      <c r="A215" s="142" t="s">
        <v>457</v>
      </c>
      <c r="B215" s="142"/>
      <c r="C215" s="142"/>
      <c r="D215" s="142"/>
      <c r="E215" s="33" t="s">
        <v>6</v>
      </c>
      <c r="F215" s="33" t="s">
        <v>58</v>
      </c>
      <c r="G215" s="125">
        <v>2120181010</v>
      </c>
      <c r="H215" s="162"/>
      <c r="I215" s="126"/>
      <c r="J215" s="19">
        <v>600</v>
      </c>
      <c r="K215" s="13">
        <v>73512</v>
      </c>
      <c r="L215" s="13"/>
      <c r="M215" s="13">
        <f>K215+L215</f>
        <v>73512</v>
      </c>
    </row>
    <row r="216" spans="1:13" ht="42" customHeight="1" x14ac:dyDescent="0.25">
      <c r="A216" s="142" t="s">
        <v>427</v>
      </c>
      <c r="B216" s="142"/>
      <c r="C216" s="142"/>
      <c r="D216" s="142"/>
      <c r="E216" s="33" t="s">
        <v>6</v>
      </c>
      <c r="F216" s="33" t="s">
        <v>145</v>
      </c>
      <c r="G216" s="124">
        <v>2310100240</v>
      </c>
      <c r="H216" s="124"/>
      <c r="I216" s="124"/>
      <c r="J216" s="19">
        <v>600</v>
      </c>
      <c r="K216" s="13">
        <v>388725.13</v>
      </c>
      <c r="L216" s="42"/>
      <c r="M216" s="13">
        <f t="shared" si="6"/>
        <v>388725.13</v>
      </c>
    </row>
    <row r="217" spans="1:13" ht="43.5" customHeight="1" x14ac:dyDescent="0.25">
      <c r="A217" s="160" t="s">
        <v>428</v>
      </c>
      <c r="B217" s="160"/>
      <c r="C217" s="160"/>
      <c r="D217" s="160"/>
      <c r="E217" s="33" t="s">
        <v>6</v>
      </c>
      <c r="F217" s="33">
        <v>1102</v>
      </c>
      <c r="G217" s="161">
        <v>2320100410</v>
      </c>
      <c r="H217" s="161"/>
      <c r="I217" s="161"/>
      <c r="J217" s="56">
        <v>600</v>
      </c>
      <c r="K217" s="42">
        <v>254000</v>
      </c>
      <c r="L217" s="42"/>
      <c r="M217" s="13">
        <f t="shared" si="6"/>
        <v>254000</v>
      </c>
    </row>
    <row r="218" spans="1:13" ht="35.25" customHeight="1" x14ac:dyDescent="0.25">
      <c r="A218" s="176" t="s">
        <v>330</v>
      </c>
      <c r="B218" s="176"/>
      <c r="C218" s="176"/>
      <c r="D218" s="176"/>
      <c r="E218" s="32" t="s">
        <v>97</v>
      </c>
      <c r="F218" s="32"/>
      <c r="G218" s="130"/>
      <c r="H218" s="130"/>
      <c r="I218" s="130"/>
      <c r="J218" s="54"/>
      <c r="K218" s="53">
        <f>K219+K220+K221+K222+K224+K226+K227+K228+K229+K225+K223</f>
        <v>4357462</v>
      </c>
      <c r="L218" s="53">
        <f>L219+L220+L221+L222+L224+L226+L227+L228+L229+L225+L223</f>
        <v>0</v>
      </c>
      <c r="M218" s="53">
        <f>M219+M220+M221+M222+M224+M226+M227+M228+M229+M225+M223</f>
        <v>4357462</v>
      </c>
    </row>
    <row r="219" spans="1:13" ht="33.75" customHeight="1" x14ac:dyDescent="0.25">
      <c r="A219" s="160" t="s">
        <v>206</v>
      </c>
      <c r="B219" s="160"/>
      <c r="C219" s="160"/>
      <c r="D219" s="160"/>
      <c r="E219" s="33" t="s">
        <v>97</v>
      </c>
      <c r="F219" s="33" t="s">
        <v>43</v>
      </c>
      <c r="G219" s="161">
        <v>2240100230</v>
      </c>
      <c r="H219" s="161"/>
      <c r="I219" s="161"/>
      <c r="J219" s="56">
        <v>200</v>
      </c>
      <c r="K219" s="42">
        <v>405000</v>
      </c>
      <c r="L219" s="42"/>
      <c r="M219" s="42">
        <f>K219+L219</f>
        <v>405000</v>
      </c>
    </row>
    <row r="220" spans="1:13" ht="52.5" customHeight="1" x14ac:dyDescent="0.25">
      <c r="A220" s="160" t="s">
        <v>163</v>
      </c>
      <c r="B220" s="160"/>
      <c r="C220" s="160"/>
      <c r="D220" s="160"/>
      <c r="E220" s="33" t="s">
        <v>97</v>
      </c>
      <c r="F220" s="33" t="s">
        <v>43</v>
      </c>
      <c r="G220" s="161">
        <v>2610100550</v>
      </c>
      <c r="H220" s="161"/>
      <c r="I220" s="161"/>
      <c r="J220" s="56">
        <v>200</v>
      </c>
      <c r="K220" s="42">
        <v>80000</v>
      </c>
      <c r="L220" s="42"/>
      <c r="M220" s="42">
        <f t="shared" ref="M220:M229" si="7">K220+L220</f>
        <v>80000</v>
      </c>
    </row>
    <row r="221" spans="1:13" ht="51.75" customHeight="1" x14ac:dyDescent="0.25">
      <c r="A221" s="160" t="s">
        <v>297</v>
      </c>
      <c r="B221" s="160"/>
      <c r="C221" s="160"/>
      <c r="D221" s="160"/>
      <c r="E221" s="33" t="s">
        <v>97</v>
      </c>
      <c r="F221" s="33" t="s">
        <v>43</v>
      </c>
      <c r="G221" s="161">
        <v>4290020140</v>
      </c>
      <c r="H221" s="161"/>
      <c r="I221" s="161"/>
      <c r="J221" s="56">
        <v>200</v>
      </c>
      <c r="K221" s="29">
        <v>206500</v>
      </c>
      <c r="L221" s="42"/>
      <c r="M221" s="42">
        <f t="shared" si="7"/>
        <v>206500</v>
      </c>
    </row>
    <row r="222" spans="1:13" ht="54" customHeight="1" x14ac:dyDescent="0.25">
      <c r="A222" s="160" t="s">
        <v>272</v>
      </c>
      <c r="B222" s="160"/>
      <c r="C222" s="160"/>
      <c r="D222" s="160"/>
      <c r="E222" s="33" t="s">
        <v>97</v>
      </c>
      <c r="F222" s="33" t="s">
        <v>52</v>
      </c>
      <c r="G222" s="161">
        <v>2510100450</v>
      </c>
      <c r="H222" s="161"/>
      <c r="I222" s="161"/>
      <c r="J222" s="56">
        <v>200</v>
      </c>
      <c r="K222" s="42">
        <v>190000</v>
      </c>
      <c r="L222" s="42"/>
      <c r="M222" s="42">
        <f t="shared" si="7"/>
        <v>190000</v>
      </c>
    </row>
    <row r="223" spans="1:13" ht="42.75" customHeight="1" x14ac:dyDescent="0.25">
      <c r="A223" s="170" t="s">
        <v>224</v>
      </c>
      <c r="B223" s="170"/>
      <c r="C223" s="170"/>
      <c r="D223" s="170"/>
      <c r="E223" s="33" t="s">
        <v>97</v>
      </c>
      <c r="F223" s="33" t="s">
        <v>52</v>
      </c>
      <c r="G223" s="161">
        <v>2520100510</v>
      </c>
      <c r="H223" s="161"/>
      <c r="I223" s="161"/>
      <c r="J223" s="56">
        <v>200</v>
      </c>
      <c r="K223" s="42">
        <v>100000</v>
      </c>
      <c r="L223" s="42"/>
      <c r="M223" s="42">
        <f t="shared" si="7"/>
        <v>100000</v>
      </c>
    </row>
    <row r="224" spans="1:13" ht="54" customHeight="1" x14ac:dyDescent="0.25">
      <c r="A224" s="160" t="s">
        <v>102</v>
      </c>
      <c r="B224" s="160"/>
      <c r="C224" s="160"/>
      <c r="D224" s="160"/>
      <c r="E224" s="33" t="s">
        <v>97</v>
      </c>
      <c r="F224" s="33" t="s">
        <v>53</v>
      </c>
      <c r="G224" s="161">
        <v>2130100070</v>
      </c>
      <c r="H224" s="161"/>
      <c r="I224" s="161"/>
      <c r="J224" s="56">
        <v>200</v>
      </c>
      <c r="K224" s="42">
        <v>140000</v>
      </c>
      <c r="L224" s="42"/>
      <c r="M224" s="42">
        <f t="shared" si="7"/>
        <v>140000</v>
      </c>
    </row>
    <row r="225" spans="1:15" ht="44.25" customHeight="1" x14ac:dyDescent="0.25">
      <c r="A225" s="160" t="s">
        <v>219</v>
      </c>
      <c r="B225" s="160"/>
      <c r="C225" s="160"/>
      <c r="D225" s="160"/>
      <c r="E225" s="33" t="s">
        <v>97</v>
      </c>
      <c r="F225" s="33" t="s">
        <v>53</v>
      </c>
      <c r="G225" s="161">
        <v>3330100850</v>
      </c>
      <c r="H225" s="161"/>
      <c r="I225" s="161"/>
      <c r="J225" s="56">
        <v>200</v>
      </c>
      <c r="K225" s="42">
        <v>70000</v>
      </c>
      <c r="L225" s="42"/>
      <c r="M225" s="42">
        <f t="shared" si="7"/>
        <v>70000</v>
      </c>
    </row>
    <row r="226" spans="1:15" ht="72" customHeight="1" x14ac:dyDescent="0.25">
      <c r="A226" s="160" t="s">
        <v>288</v>
      </c>
      <c r="B226" s="160"/>
      <c r="C226" s="160"/>
      <c r="D226" s="160"/>
      <c r="E226" s="33" t="s">
        <v>97</v>
      </c>
      <c r="F226" s="33" t="s">
        <v>98</v>
      </c>
      <c r="G226" s="161">
        <v>4190000260</v>
      </c>
      <c r="H226" s="161"/>
      <c r="I226" s="161"/>
      <c r="J226" s="56">
        <v>100</v>
      </c>
      <c r="K226" s="42">
        <v>2538397</v>
      </c>
      <c r="L226" s="42"/>
      <c r="M226" s="42">
        <f t="shared" si="7"/>
        <v>2538397</v>
      </c>
    </row>
    <row r="227" spans="1:15" ht="40.5" customHeight="1" x14ac:dyDescent="0.25">
      <c r="A227" s="160" t="s">
        <v>289</v>
      </c>
      <c r="B227" s="160"/>
      <c r="C227" s="160"/>
      <c r="D227" s="160"/>
      <c r="E227" s="33" t="s">
        <v>97</v>
      </c>
      <c r="F227" s="33" t="s">
        <v>98</v>
      </c>
      <c r="G227" s="161">
        <v>4190000260</v>
      </c>
      <c r="H227" s="161"/>
      <c r="I227" s="161"/>
      <c r="J227" s="56">
        <v>200</v>
      </c>
      <c r="K227" s="42">
        <v>174565</v>
      </c>
      <c r="L227" s="42"/>
      <c r="M227" s="42">
        <f t="shared" si="7"/>
        <v>174565</v>
      </c>
    </row>
    <row r="228" spans="1:15" ht="27.75" customHeight="1" x14ac:dyDescent="0.25">
      <c r="A228" s="160" t="s">
        <v>290</v>
      </c>
      <c r="B228" s="160"/>
      <c r="C228" s="160"/>
      <c r="D228" s="160"/>
      <c r="E228" s="33" t="s">
        <v>97</v>
      </c>
      <c r="F228" s="33" t="s">
        <v>98</v>
      </c>
      <c r="G228" s="161">
        <v>4190000260</v>
      </c>
      <c r="H228" s="161"/>
      <c r="I228" s="161"/>
      <c r="J228" s="56">
        <v>800</v>
      </c>
      <c r="K228" s="42">
        <v>3000</v>
      </c>
      <c r="L228" s="42"/>
      <c r="M228" s="42">
        <f t="shared" si="7"/>
        <v>3000</v>
      </c>
      <c r="O228" t="s">
        <v>455</v>
      </c>
    </row>
    <row r="229" spans="1:15" ht="40.5" customHeight="1" x14ac:dyDescent="0.25">
      <c r="A229" s="160" t="s">
        <v>271</v>
      </c>
      <c r="B229" s="160"/>
      <c r="C229" s="160"/>
      <c r="D229" s="160"/>
      <c r="E229" s="33" t="s">
        <v>97</v>
      </c>
      <c r="F229" s="33">
        <v>1101</v>
      </c>
      <c r="G229" s="161">
        <v>2310100240</v>
      </c>
      <c r="H229" s="161"/>
      <c r="I229" s="161"/>
      <c r="J229" s="56">
        <v>200</v>
      </c>
      <c r="K229" s="42">
        <v>450000</v>
      </c>
      <c r="L229" s="42"/>
      <c r="M229" s="42">
        <f t="shared" si="7"/>
        <v>450000</v>
      </c>
    </row>
    <row r="230" spans="1:15" ht="24.75" customHeight="1" x14ac:dyDescent="0.25">
      <c r="A230" s="167" t="s">
        <v>331</v>
      </c>
      <c r="B230" s="167"/>
      <c r="C230" s="167"/>
      <c r="D230" s="167"/>
      <c r="E230" s="34"/>
      <c r="F230" s="34"/>
      <c r="G230" s="168"/>
      <c r="H230" s="168"/>
      <c r="I230" s="168"/>
      <c r="J230" s="55"/>
      <c r="K230" s="53">
        <f>K19+K74+K77+K132+K218</f>
        <v>334080140.61000001</v>
      </c>
      <c r="L230" s="53">
        <f>L19+L74+L77+L132+L218</f>
        <v>-4402934.49</v>
      </c>
      <c r="M230" s="53">
        <f>M19+M74+M77+M132+M218</f>
        <v>329677206.12</v>
      </c>
    </row>
  </sheetData>
  <mergeCells count="457">
    <mergeCell ref="G65:I65"/>
    <mergeCell ref="A65:D65"/>
    <mergeCell ref="G95:I95"/>
    <mergeCell ref="A95:D95"/>
    <mergeCell ref="A228:D228"/>
    <mergeCell ref="G228:I228"/>
    <mergeCell ref="A229:D229"/>
    <mergeCell ref="G229:I229"/>
    <mergeCell ref="A230:D230"/>
    <mergeCell ref="G230:I230"/>
    <mergeCell ref="A225:D225"/>
    <mergeCell ref="G225:I225"/>
    <mergeCell ref="A226:D226"/>
    <mergeCell ref="G226:I226"/>
    <mergeCell ref="A227:D227"/>
    <mergeCell ref="G227:I227"/>
    <mergeCell ref="A222:D222"/>
    <mergeCell ref="G222:I222"/>
    <mergeCell ref="A223:D223"/>
    <mergeCell ref="G223:I223"/>
    <mergeCell ref="A224:D224"/>
    <mergeCell ref="G224:I224"/>
    <mergeCell ref="A219:D219"/>
    <mergeCell ref="G219:I219"/>
    <mergeCell ref="A220:D220"/>
    <mergeCell ref="G220:I220"/>
    <mergeCell ref="A221:D221"/>
    <mergeCell ref="G221:I221"/>
    <mergeCell ref="A217:D217"/>
    <mergeCell ref="G217:I217"/>
    <mergeCell ref="A218:D218"/>
    <mergeCell ref="G218:I218"/>
    <mergeCell ref="A216:D216"/>
    <mergeCell ref="G216:I216"/>
    <mergeCell ref="A211:D211"/>
    <mergeCell ref="G211:I211"/>
    <mergeCell ref="A212:D212"/>
    <mergeCell ref="G212:I212"/>
    <mergeCell ref="A213:D213"/>
    <mergeCell ref="G213:I213"/>
    <mergeCell ref="A214:D214"/>
    <mergeCell ref="A215:D215"/>
    <mergeCell ref="G214:I214"/>
    <mergeCell ref="G215:I215"/>
    <mergeCell ref="A208:D208"/>
    <mergeCell ref="G208:I208"/>
    <mergeCell ref="A209:D209"/>
    <mergeCell ref="G209:I209"/>
    <mergeCell ref="A210:D210"/>
    <mergeCell ref="G210:I210"/>
    <mergeCell ref="A205:D205"/>
    <mergeCell ref="G205:I205"/>
    <mergeCell ref="A206:D206"/>
    <mergeCell ref="G206:I206"/>
    <mergeCell ref="A207:D207"/>
    <mergeCell ref="G207:I207"/>
    <mergeCell ref="A202:D202"/>
    <mergeCell ref="G202:I202"/>
    <mergeCell ref="A203:D203"/>
    <mergeCell ref="G203:I203"/>
    <mergeCell ref="A204:D204"/>
    <mergeCell ref="G204:I204"/>
    <mergeCell ref="A199:D199"/>
    <mergeCell ref="G199:I199"/>
    <mergeCell ref="A200:D200"/>
    <mergeCell ref="G200:I200"/>
    <mergeCell ref="A201:D201"/>
    <mergeCell ref="G201:I201"/>
    <mergeCell ref="A196:D196"/>
    <mergeCell ref="G196:I196"/>
    <mergeCell ref="A197:D197"/>
    <mergeCell ref="G197:I197"/>
    <mergeCell ref="A198:D198"/>
    <mergeCell ref="G198:I198"/>
    <mergeCell ref="A193:D193"/>
    <mergeCell ref="G193:I193"/>
    <mergeCell ref="A194:D194"/>
    <mergeCell ref="G194:I194"/>
    <mergeCell ref="A195:D195"/>
    <mergeCell ref="G195:I195"/>
    <mergeCell ref="A190:D190"/>
    <mergeCell ref="G190:I190"/>
    <mergeCell ref="A191:D191"/>
    <mergeCell ref="G191:I191"/>
    <mergeCell ref="A192:D192"/>
    <mergeCell ref="G192:I192"/>
    <mergeCell ref="A187:D187"/>
    <mergeCell ref="G187:I187"/>
    <mergeCell ref="A188:D188"/>
    <mergeCell ref="G188:I188"/>
    <mergeCell ref="A189:D189"/>
    <mergeCell ref="G189:I189"/>
    <mergeCell ref="A184:D184"/>
    <mergeCell ref="G184:I184"/>
    <mergeCell ref="A185:D185"/>
    <mergeCell ref="G185:I185"/>
    <mergeCell ref="A186:D186"/>
    <mergeCell ref="G186:I186"/>
    <mergeCell ref="A181:D181"/>
    <mergeCell ref="G181:I181"/>
    <mergeCell ref="A182:D182"/>
    <mergeCell ref="G182:I182"/>
    <mergeCell ref="A183:D183"/>
    <mergeCell ref="G183:I183"/>
    <mergeCell ref="A178:D178"/>
    <mergeCell ref="G178:I178"/>
    <mergeCell ref="A179:D179"/>
    <mergeCell ref="G179:I179"/>
    <mergeCell ref="A180:D180"/>
    <mergeCell ref="G180:I180"/>
    <mergeCell ref="A176:D176"/>
    <mergeCell ref="G176:I176"/>
    <mergeCell ref="A177:D177"/>
    <mergeCell ref="G177:I177"/>
    <mergeCell ref="A169:D169"/>
    <mergeCell ref="G169:I169"/>
    <mergeCell ref="A166:D166"/>
    <mergeCell ref="G166:I166"/>
    <mergeCell ref="A167:D167"/>
    <mergeCell ref="G167:I167"/>
    <mergeCell ref="A168:D168"/>
    <mergeCell ref="G168:I168"/>
    <mergeCell ref="A175:D175"/>
    <mergeCell ref="G175:I175"/>
    <mergeCell ref="A170:D170"/>
    <mergeCell ref="G170:I170"/>
    <mergeCell ref="A173:D173"/>
    <mergeCell ref="A174:D174"/>
    <mergeCell ref="G173:I173"/>
    <mergeCell ref="G174:I174"/>
    <mergeCell ref="A171:D171"/>
    <mergeCell ref="A172:D172"/>
    <mergeCell ref="G171:I171"/>
    <mergeCell ref="G172:I172"/>
    <mergeCell ref="A163:D163"/>
    <mergeCell ref="G163:I163"/>
    <mergeCell ref="A164:D164"/>
    <mergeCell ref="G164:I164"/>
    <mergeCell ref="A165:D165"/>
    <mergeCell ref="G165:I165"/>
    <mergeCell ref="A160:D160"/>
    <mergeCell ref="G160:I160"/>
    <mergeCell ref="A161:D161"/>
    <mergeCell ref="G161:I161"/>
    <mergeCell ref="A162:D162"/>
    <mergeCell ref="G162:I162"/>
    <mergeCell ref="A157:D157"/>
    <mergeCell ref="G157:I157"/>
    <mergeCell ref="A158:D158"/>
    <mergeCell ref="G158:I158"/>
    <mergeCell ref="A159:D159"/>
    <mergeCell ref="G159:I159"/>
    <mergeCell ref="A154:D154"/>
    <mergeCell ref="G154:I154"/>
    <mergeCell ref="A155:D155"/>
    <mergeCell ref="G155:I155"/>
    <mergeCell ref="A156:D156"/>
    <mergeCell ref="G156:I156"/>
    <mergeCell ref="A151:D151"/>
    <mergeCell ref="G151:I151"/>
    <mergeCell ref="A152:D152"/>
    <mergeCell ref="G152:I152"/>
    <mergeCell ref="A153:D153"/>
    <mergeCell ref="G153:I153"/>
    <mergeCell ref="A146:D146"/>
    <mergeCell ref="G146:I146"/>
    <mergeCell ref="A149:D149"/>
    <mergeCell ref="G149:I149"/>
    <mergeCell ref="A150:D150"/>
    <mergeCell ref="G150:I150"/>
    <mergeCell ref="G147:I147"/>
    <mergeCell ref="G148:I148"/>
    <mergeCell ref="A147:D147"/>
    <mergeCell ref="A148:D148"/>
    <mergeCell ref="A143:D143"/>
    <mergeCell ref="G143:I143"/>
    <mergeCell ref="A144:D144"/>
    <mergeCell ref="G144:I144"/>
    <mergeCell ref="A145:D145"/>
    <mergeCell ref="G145:I145"/>
    <mergeCell ref="A140:D140"/>
    <mergeCell ref="G140:I140"/>
    <mergeCell ref="A141:D141"/>
    <mergeCell ref="G141:I141"/>
    <mergeCell ref="A142:D142"/>
    <mergeCell ref="G142:I142"/>
    <mergeCell ref="A137:D137"/>
    <mergeCell ref="G137:I137"/>
    <mergeCell ref="A138:D138"/>
    <mergeCell ref="G138:I138"/>
    <mergeCell ref="A139:D139"/>
    <mergeCell ref="G139:I139"/>
    <mergeCell ref="A135:D135"/>
    <mergeCell ref="G135:I135"/>
    <mergeCell ref="A136:D136"/>
    <mergeCell ref="G136:I136"/>
    <mergeCell ref="A131:D131"/>
    <mergeCell ref="G131:I131"/>
    <mergeCell ref="A132:D132"/>
    <mergeCell ref="G132:I132"/>
    <mergeCell ref="A134:D134"/>
    <mergeCell ref="G134:I134"/>
    <mergeCell ref="A127:D127"/>
    <mergeCell ref="G127:I127"/>
    <mergeCell ref="A128:D128"/>
    <mergeCell ref="G128:I128"/>
    <mergeCell ref="A129:D129"/>
    <mergeCell ref="G129:I129"/>
    <mergeCell ref="A133:D133"/>
    <mergeCell ref="G133:I133"/>
    <mergeCell ref="G130:I130"/>
    <mergeCell ref="A130:D130"/>
    <mergeCell ref="A124:D124"/>
    <mergeCell ref="G124:I124"/>
    <mergeCell ref="A125:D125"/>
    <mergeCell ref="G125:I125"/>
    <mergeCell ref="A126:D126"/>
    <mergeCell ref="G126:I126"/>
    <mergeCell ref="A121:D121"/>
    <mergeCell ref="G121:I121"/>
    <mergeCell ref="A122:D122"/>
    <mergeCell ref="G122:I122"/>
    <mergeCell ref="A123:D123"/>
    <mergeCell ref="G123:I123"/>
    <mergeCell ref="A119:D119"/>
    <mergeCell ref="G119:I119"/>
    <mergeCell ref="A120:D120"/>
    <mergeCell ref="G120:I120"/>
    <mergeCell ref="A116:D116"/>
    <mergeCell ref="G116:I116"/>
    <mergeCell ref="A117:D117"/>
    <mergeCell ref="G117:I117"/>
    <mergeCell ref="A118:D118"/>
    <mergeCell ref="G118:I118"/>
    <mergeCell ref="A113:D113"/>
    <mergeCell ref="G113:I113"/>
    <mergeCell ref="A114:D114"/>
    <mergeCell ref="G114:I114"/>
    <mergeCell ref="A115:D115"/>
    <mergeCell ref="G115:I115"/>
    <mergeCell ref="A110:D110"/>
    <mergeCell ref="G110:I110"/>
    <mergeCell ref="A111:D111"/>
    <mergeCell ref="G111:I111"/>
    <mergeCell ref="A112:D112"/>
    <mergeCell ref="G112:I112"/>
    <mergeCell ref="A107:D107"/>
    <mergeCell ref="G107:I107"/>
    <mergeCell ref="A108:D108"/>
    <mergeCell ref="G108:I108"/>
    <mergeCell ref="A109:D109"/>
    <mergeCell ref="G109:I109"/>
    <mergeCell ref="A104:D104"/>
    <mergeCell ref="G104:I104"/>
    <mergeCell ref="A105:D105"/>
    <mergeCell ref="G105:I105"/>
    <mergeCell ref="A106:D106"/>
    <mergeCell ref="G106:I106"/>
    <mergeCell ref="A100:D100"/>
    <mergeCell ref="G100:I100"/>
    <mergeCell ref="A101:D101"/>
    <mergeCell ref="G101:I101"/>
    <mergeCell ref="A102:D102"/>
    <mergeCell ref="G102:I102"/>
    <mergeCell ref="A92:D92"/>
    <mergeCell ref="G92:I92"/>
    <mergeCell ref="A97:D97"/>
    <mergeCell ref="G97:I97"/>
    <mergeCell ref="A98:D98"/>
    <mergeCell ref="G98:I98"/>
    <mergeCell ref="G94:I94"/>
    <mergeCell ref="A94:D94"/>
    <mergeCell ref="A99:D99"/>
    <mergeCell ref="G99:I99"/>
    <mergeCell ref="A89:D89"/>
    <mergeCell ref="G89:I89"/>
    <mergeCell ref="A90:D90"/>
    <mergeCell ref="G90:I90"/>
    <mergeCell ref="A91:D91"/>
    <mergeCell ref="G91:I91"/>
    <mergeCell ref="A86:D86"/>
    <mergeCell ref="G86:I86"/>
    <mergeCell ref="A87:D87"/>
    <mergeCell ref="G87:I87"/>
    <mergeCell ref="A88:D88"/>
    <mergeCell ref="G88:I88"/>
    <mergeCell ref="A82:D82"/>
    <mergeCell ref="G82:I82"/>
    <mergeCell ref="A83:D83"/>
    <mergeCell ref="G83:I83"/>
    <mergeCell ref="A84:D84"/>
    <mergeCell ref="G84:I84"/>
    <mergeCell ref="A78:D78"/>
    <mergeCell ref="G78:I78"/>
    <mergeCell ref="A79:D79"/>
    <mergeCell ref="G79:I79"/>
    <mergeCell ref="A81:D81"/>
    <mergeCell ref="G81:I81"/>
    <mergeCell ref="A75:D75"/>
    <mergeCell ref="G75:I75"/>
    <mergeCell ref="A76:D76"/>
    <mergeCell ref="G76:I76"/>
    <mergeCell ref="A77:D77"/>
    <mergeCell ref="G77:I77"/>
    <mergeCell ref="A72:D72"/>
    <mergeCell ref="G72:I72"/>
    <mergeCell ref="A73:D73"/>
    <mergeCell ref="G73:I73"/>
    <mergeCell ref="A74:D74"/>
    <mergeCell ref="G74:I74"/>
    <mergeCell ref="A69:D69"/>
    <mergeCell ref="G69:I69"/>
    <mergeCell ref="A70:D70"/>
    <mergeCell ref="G70:I70"/>
    <mergeCell ref="A71:D71"/>
    <mergeCell ref="G71:I71"/>
    <mergeCell ref="A67:D67"/>
    <mergeCell ref="G67:I67"/>
    <mergeCell ref="A68:D68"/>
    <mergeCell ref="G68:I68"/>
    <mergeCell ref="A60:D60"/>
    <mergeCell ref="G60:I60"/>
    <mergeCell ref="A61:D61"/>
    <mergeCell ref="G61:I61"/>
    <mergeCell ref="A62:D62"/>
    <mergeCell ref="G62:I62"/>
    <mergeCell ref="G64:I64"/>
    <mergeCell ref="A64:D64"/>
    <mergeCell ref="A63:D63"/>
    <mergeCell ref="G63:I63"/>
    <mergeCell ref="A57:D57"/>
    <mergeCell ref="G57:I57"/>
    <mergeCell ref="A58:D58"/>
    <mergeCell ref="G58:I58"/>
    <mergeCell ref="A59:D59"/>
    <mergeCell ref="G59:I59"/>
    <mergeCell ref="A53:D53"/>
    <mergeCell ref="G53:I53"/>
    <mergeCell ref="A54:D54"/>
    <mergeCell ref="G54:I54"/>
    <mergeCell ref="A55:D55"/>
    <mergeCell ref="G55:I55"/>
    <mergeCell ref="A56:D56"/>
    <mergeCell ref="G56:I56"/>
    <mergeCell ref="A51:D51"/>
    <mergeCell ref="G51:I51"/>
    <mergeCell ref="A52:D52"/>
    <mergeCell ref="G52:I52"/>
    <mergeCell ref="A48:D48"/>
    <mergeCell ref="G48:I48"/>
    <mergeCell ref="A49:D49"/>
    <mergeCell ref="G49:I49"/>
    <mergeCell ref="A50:D50"/>
    <mergeCell ref="G50:I50"/>
    <mergeCell ref="A45:D45"/>
    <mergeCell ref="G45:I45"/>
    <mergeCell ref="A46:D46"/>
    <mergeCell ref="G46:I46"/>
    <mergeCell ref="A47:D47"/>
    <mergeCell ref="G47:I47"/>
    <mergeCell ref="A41:D41"/>
    <mergeCell ref="G41:I41"/>
    <mergeCell ref="A43:D43"/>
    <mergeCell ref="G43:I43"/>
    <mergeCell ref="A44:D44"/>
    <mergeCell ref="G44:I44"/>
    <mergeCell ref="G42:I42"/>
    <mergeCell ref="A42:D42"/>
    <mergeCell ref="A37:D37"/>
    <mergeCell ref="G37:I37"/>
    <mergeCell ref="A38:D38"/>
    <mergeCell ref="G38:I38"/>
    <mergeCell ref="A40:D40"/>
    <mergeCell ref="G40:I40"/>
    <mergeCell ref="A34:D34"/>
    <mergeCell ref="G34:I34"/>
    <mergeCell ref="A35:D35"/>
    <mergeCell ref="G35:I35"/>
    <mergeCell ref="A36:D36"/>
    <mergeCell ref="G36:I36"/>
    <mergeCell ref="G39:I39"/>
    <mergeCell ref="A39:D39"/>
    <mergeCell ref="G32:I32"/>
    <mergeCell ref="A33:D33"/>
    <mergeCell ref="G33:I33"/>
    <mergeCell ref="A28:D28"/>
    <mergeCell ref="G28:I28"/>
    <mergeCell ref="A30:D30"/>
    <mergeCell ref="G30:I30"/>
    <mergeCell ref="A31:D31"/>
    <mergeCell ref="G31:I31"/>
    <mergeCell ref="A29:D29"/>
    <mergeCell ref="G29:I29"/>
    <mergeCell ref="H1:M1"/>
    <mergeCell ref="H2:M2"/>
    <mergeCell ref="H3:M3"/>
    <mergeCell ref="H4:M4"/>
    <mergeCell ref="H5:M5"/>
    <mergeCell ref="A6:G6"/>
    <mergeCell ref="H6:M6"/>
    <mergeCell ref="A14:D14"/>
    <mergeCell ref="G14:I14"/>
    <mergeCell ref="J14:K14"/>
    <mergeCell ref="A10:G10"/>
    <mergeCell ref="H10:M10"/>
    <mergeCell ref="A11:G11"/>
    <mergeCell ref="I11:K11"/>
    <mergeCell ref="A12:K12"/>
    <mergeCell ref="A13:K13"/>
    <mergeCell ref="A103:D103"/>
    <mergeCell ref="G103:I103"/>
    <mergeCell ref="A7:G7"/>
    <mergeCell ref="H7:M7"/>
    <mergeCell ref="A8:G8"/>
    <mergeCell ref="H8:M8"/>
    <mergeCell ref="A9:G9"/>
    <mergeCell ref="H9:M9"/>
    <mergeCell ref="A15:D15"/>
    <mergeCell ref="G15:I15"/>
    <mergeCell ref="J15:M15"/>
    <mergeCell ref="L16:L18"/>
    <mergeCell ref="M16:M18"/>
    <mergeCell ref="A19:D19"/>
    <mergeCell ref="G19:I19"/>
    <mergeCell ref="A20:D20"/>
    <mergeCell ref="G20:I20"/>
    <mergeCell ref="A16:D18"/>
    <mergeCell ref="E16:E18"/>
    <mergeCell ref="F16:F18"/>
    <mergeCell ref="G16:I18"/>
    <mergeCell ref="J16:J18"/>
    <mergeCell ref="K16:K18"/>
    <mergeCell ref="A25:D25"/>
    <mergeCell ref="G21:I21"/>
    <mergeCell ref="A21:D21"/>
    <mergeCell ref="G80:I80"/>
    <mergeCell ref="A80:D80"/>
    <mergeCell ref="G93:I93"/>
    <mergeCell ref="A93:D93"/>
    <mergeCell ref="A66:D66"/>
    <mergeCell ref="G66:I66"/>
    <mergeCell ref="A96:D96"/>
    <mergeCell ref="G96:I96"/>
    <mergeCell ref="A85:D85"/>
    <mergeCell ref="G85:I85"/>
    <mergeCell ref="G25:I25"/>
    <mergeCell ref="A26:D26"/>
    <mergeCell ref="G26:I26"/>
    <mergeCell ref="A27:D27"/>
    <mergeCell ref="G27:I27"/>
    <mergeCell ref="A22:D22"/>
    <mergeCell ref="G22:I22"/>
    <mergeCell ref="A23:D23"/>
    <mergeCell ref="G23:I23"/>
    <mergeCell ref="A24:D24"/>
    <mergeCell ref="G24:I24"/>
    <mergeCell ref="A32:D32"/>
  </mergeCells>
  <pageMargins left="0.9055118110236221" right="0.31496062992125984" top="0.74803149606299213" bottom="0.74803149606299213" header="0.31496062992125984" footer="0.31496062992125984"/>
  <pageSetup paperSize="9" scale="65" orientation="portrait" r:id="rId1"/>
  <rowBreaks count="9" manualBreakCount="9">
    <brk id="99" max="12" man="1"/>
    <brk id="117" max="12" man="1"/>
    <brk id="136" max="12" man="1"/>
    <brk id="154" max="12" man="1"/>
    <brk id="160" max="12" man="1"/>
    <brk id="170" max="12" man="1"/>
    <brk id="180" max="12" man="1"/>
    <brk id="202" max="12" man="1"/>
    <brk id="2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Приложение 1</vt:lpstr>
      <vt:lpstr>Приложение 2</vt:lpstr>
      <vt:lpstr>Приложение 3</vt:lpstr>
      <vt:lpstr>Приложение 4</vt:lpstr>
      <vt:lpstr>Приложение 5</vt:lpstr>
      <vt:lpstr>'Приложение 5'!Область_печати</vt:lpstr>
    </vt:vector>
  </TitlesOfParts>
  <Company>Финансовый отдел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ФинОтдел АТМР</cp:lastModifiedBy>
  <cp:lastPrinted>2023-11-20T06:52:06Z</cp:lastPrinted>
  <dcterms:created xsi:type="dcterms:W3CDTF">2014-09-25T13:17:34Z</dcterms:created>
  <dcterms:modified xsi:type="dcterms:W3CDTF">2023-11-20T06:52:12Z</dcterms:modified>
</cp:coreProperties>
</file>